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D:\Comité 78\Arbitrage\"/>
    </mc:Choice>
  </mc:AlternateContent>
  <xr:revisionPtr revIDLastSave="0" documentId="13_ncr:1_{354AD828-6A59-4775-9A5F-BA01D907723E}" xr6:coauthVersionLast="36" xr6:coauthVersionMax="36" xr10:uidLastSave="{00000000-0000-0000-0000-000000000000}"/>
  <bookViews>
    <workbookView xWindow="0" yWindow="0" windowWidth="20460" windowHeight="7515" xr2:uid="{00000000-000D-0000-FFFF-FFFF00000000}"/>
  </bookViews>
  <sheets>
    <sheet name="Facture" sheetId="1" r:id="rId1"/>
    <sheet name="Bareme de remboursement" sheetId="3" r:id="rId2"/>
    <sheet name="Mode d'emploi" sheetId="4" r:id="rId3"/>
    <sheet name="Annuaire" sheetId="2" state="hidden" r:id="rId4"/>
  </sheets>
  <definedNames>
    <definedName name="Annuaire">Annuaire!$A$2:$A$173</definedName>
    <definedName name="bdd_base_remboursement">'Bareme de remboursement'!$A$2:$D$31</definedName>
    <definedName name="CHOIX">'Bareme de remboursement'!$H$1:$H$2</definedName>
    <definedName name="Liste_clubs">Annuaire!$A$3:$A$54</definedName>
    <definedName name="Liste_compétitions">'Bareme de remboursement'!$A$3:$A$23</definedName>
    <definedName name="Nbrearbitre">Facture!$S$54</definedName>
    <definedName name="Quantité">IF(Nbrearbitre="Oui",1,2)</definedName>
    <definedName name="_xlnm.Print_Area" localSheetId="0">Facture!$A$1:$O$60,Facture!$A$63:$O$114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" i="1" l="1"/>
  <c r="J15" i="1" s="1"/>
  <c r="C21" i="1" l="1"/>
  <c r="B25" i="1" s="1"/>
  <c r="C38" i="1"/>
  <c r="S55" i="1"/>
  <c r="M56" i="1"/>
  <c r="I56" i="1"/>
  <c r="M54" i="1"/>
  <c r="I54" i="1"/>
  <c r="E56" i="1"/>
  <c r="A56" i="1"/>
  <c r="E54" i="1"/>
  <c r="A54" i="1"/>
  <c r="F25" i="1" l="1"/>
  <c r="A22" i="1"/>
  <c r="B32" i="1"/>
  <c r="B16" i="1" l="1"/>
  <c r="B35" i="1"/>
  <c r="N35" i="1" l="1"/>
  <c r="J35" i="1"/>
  <c r="J33" i="1"/>
  <c r="J31" i="1"/>
  <c r="J29" i="1"/>
  <c r="N18" i="1"/>
  <c r="J18" i="1"/>
  <c r="J14" i="1"/>
  <c r="J12" i="1"/>
  <c r="F42" i="1"/>
  <c r="B33" i="1"/>
  <c r="K38" i="1" l="1"/>
  <c r="O50" i="1" s="1"/>
  <c r="B42" i="1"/>
  <c r="J42" i="1" s="1"/>
  <c r="E50" i="1"/>
  <c r="G50" i="1"/>
  <c r="K21" i="1"/>
  <c r="J16" i="1"/>
  <c r="M50" i="1" l="1"/>
  <c r="J25" i="1"/>
  <c r="B48" i="1" l="1"/>
  <c r="J48" i="1" s="1"/>
  <c r="F50" i="1"/>
  <c r="N50" i="1" s="1"/>
  <c r="N42" i="1"/>
  <c r="F48" i="1"/>
  <c r="N48" i="1" s="1"/>
  <c r="N25" i="1"/>
</calcChain>
</file>

<file path=xl/sharedStrings.xml><?xml version="1.0" encoding="utf-8"?>
<sst xmlns="http://schemas.openxmlformats.org/spreadsheetml/2006/main" count="156" uniqueCount="108">
  <si>
    <t>Montant à payer :</t>
  </si>
  <si>
    <t>NOM DU CLUB</t>
  </si>
  <si>
    <t>Nomclub</t>
  </si>
  <si>
    <t>RAMBOUILLET SPORTS</t>
  </si>
  <si>
    <t>HOUILLES-LE VESINET-CARRIERES</t>
  </si>
  <si>
    <t>TEAM SPORT VICINOIS 88 HB</t>
  </si>
  <si>
    <t>AS MANTAISE</t>
  </si>
  <si>
    <t>CA MANTES-LA-VILLE</t>
  </si>
  <si>
    <t>CLOC ACHERES</t>
  </si>
  <si>
    <t>HBC BEYNES</t>
  </si>
  <si>
    <t>AUBERGENVILLE HB</t>
  </si>
  <si>
    <t>AS BONNIERES</t>
  </si>
  <si>
    <t>HB BOUGIVAL</t>
  </si>
  <si>
    <t>AO BUC</t>
  </si>
  <si>
    <t>CELLOIS HB</t>
  </si>
  <si>
    <t>LE CHESNAY YVELINES HB</t>
  </si>
  <si>
    <t>USM LES CLAYES-SOUS-BOIS</t>
  </si>
  <si>
    <t>AS ST-CYR FONTENAY HB 78</t>
  </si>
  <si>
    <t>CO GARGENVILLE</t>
  </si>
  <si>
    <t>US HOUDAN HB</t>
  </si>
  <si>
    <t>HB BOIS-D'ARCY</t>
  </si>
  <si>
    <t>AS LOUVECIENNES HB</t>
  </si>
  <si>
    <t>ELANCOURT-MAUREPAS HB</t>
  </si>
  <si>
    <t>TRIEL CHANTELOUP HAUTIL HB</t>
  </si>
  <si>
    <t>HB MAULOIS</t>
  </si>
  <si>
    <t>GUYANCOURT HB</t>
  </si>
  <si>
    <t>ST-GERMAIN HB</t>
  </si>
  <si>
    <t>AS MONTIGNY-LE-BRETONNEUX HB</t>
  </si>
  <si>
    <t>AS POISSY HB</t>
  </si>
  <si>
    <t>AS DE SARTROUVILLE HB</t>
  </si>
  <si>
    <t>AS HB LES MUREAUX</t>
  </si>
  <si>
    <t>PLAISIR HBC</t>
  </si>
  <si>
    <t>HBC VELIZY</t>
  </si>
  <si>
    <t>VERSAILLES HBC</t>
  </si>
  <si>
    <t>HBC CONFLANS</t>
  </si>
  <si>
    <t>LIMAY HBC 78</t>
  </si>
  <si>
    <t>VILLEPREUX HBC</t>
  </si>
  <si>
    <t>US DE ST-ARNOULT</t>
  </si>
  <si>
    <t>US LE PECQ</t>
  </si>
  <si>
    <t>US HB VERNOUILLET-VERNEUIL</t>
  </si>
  <si>
    <t>USC MAISONS-LAFFITTE HB</t>
  </si>
  <si>
    <t>ES PERRAY HB</t>
  </si>
  <si>
    <t>ASC TRAPPES</t>
  </si>
  <si>
    <t>CSM ROSNY</t>
  </si>
  <si>
    <t>COUPE DES YVELINES BASE DE REMBOURSEMENT</t>
  </si>
  <si>
    <t>NOTE DE FRAIS ARBITRAGE</t>
  </si>
  <si>
    <t>Championnat</t>
  </si>
  <si>
    <t>Compétition :</t>
  </si>
  <si>
    <t>Type de match :</t>
  </si>
  <si>
    <t>Equipe recevante :</t>
  </si>
  <si>
    <t>Equipe visiteuse :</t>
  </si>
  <si>
    <t>Forfait de match</t>
  </si>
  <si>
    <t>Date :</t>
  </si>
  <si>
    <t>Partie à remplir si une deuxième rencontre est arbitrée à la suite :</t>
  </si>
  <si>
    <t>CHAMPIONNAT BASE DE REMBOURSEMENT</t>
  </si>
  <si>
    <t>TOTAL à payer :</t>
  </si>
  <si>
    <t>Coupe des Yvelines -18 féminins et masculins</t>
  </si>
  <si>
    <t>Coupe des Yvelines - 15 féminins et masculins</t>
  </si>
  <si>
    <t>Coupe des Yvelines - 13 ans</t>
  </si>
  <si>
    <t>Coupe des Yvelines - 11 ans</t>
  </si>
  <si>
    <t>Coupe des Yvelines - Plus de 16 ans F ou M</t>
  </si>
  <si>
    <t>Champ. 1ère division territoriale plus de 16 ans</t>
  </si>
  <si>
    <t>Champ. 2ème division territoriale plus de 16 ans</t>
  </si>
  <si>
    <t xml:space="preserve">Champ. 3ème division territoriale plus de 16 ans </t>
  </si>
  <si>
    <t>Champ. 4ème division territoriale plus de 16 ans</t>
  </si>
  <si>
    <t xml:space="preserve">Champ. 5ème division territoriale plus de 16 ans </t>
  </si>
  <si>
    <t>Champ. -18 féminins et masculins</t>
  </si>
  <si>
    <t>Champ. -15 féminins et masculins</t>
  </si>
  <si>
    <t>Champ. - 13 ans féminins et masculins</t>
  </si>
  <si>
    <t>Champ. -11 ans mixtes</t>
  </si>
  <si>
    <t>Equipe visiteuse 1 :</t>
  </si>
  <si>
    <t>Equipe visiteuse 2 :</t>
  </si>
  <si>
    <t>Autre rencontre :</t>
  </si>
  <si>
    <t>OUI</t>
  </si>
  <si>
    <t>NON</t>
  </si>
  <si>
    <t>AS BONNIERES / CA MANTES</t>
  </si>
  <si>
    <t>AS MANTAISE 3 / CSM ROSNY 1</t>
  </si>
  <si>
    <t>CAP'78 (Collectif Achères Poissy)</t>
  </si>
  <si>
    <t>ENTENTE CELLOIS / LOUVECIENNES</t>
  </si>
  <si>
    <t>ENTENTE FEMININES CENTRE YVELINES (EFCY)</t>
  </si>
  <si>
    <t>Entente VELIZY/VERSAILLES</t>
  </si>
  <si>
    <t>LE PECQ ENTENTE SAINT GERMAIN (PESG)</t>
  </si>
  <si>
    <t>SAINT QUENTIN EN YVELINES HANDBALL 2</t>
  </si>
  <si>
    <t>TEAM 2 RIVES 2 SEINES</t>
  </si>
  <si>
    <t>VOISINS GUYANCOURT AMICAL</t>
  </si>
  <si>
    <t>*Le club recevant paie la moitié de la somme cumulée des 2 rencontres</t>
  </si>
  <si>
    <t>Les 2 clubs visiteurs paient le quart de la comme cumulée des 2 rencontres</t>
  </si>
  <si>
    <t>Compétition</t>
  </si>
  <si>
    <t>1 rencontre</t>
  </si>
  <si>
    <t>Coupe</t>
  </si>
  <si>
    <t>2è rencontre*</t>
  </si>
  <si>
    <t>Partie à remplir si 2è rencontre arbitrée à la suite (sélectionner "Oui") :</t>
  </si>
  <si>
    <t>Coupe de France</t>
  </si>
  <si>
    <t>(Montant régler uniquement par le club recevant)</t>
  </si>
  <si>
    <t>Coupe/Championnat</t>
  </si>
  <si>
    <t>-</t>
  </si>
  <si>
    <t>Indemnité arbitrage pour forfait d'une équipe</t>
  </si>
  <si>
    <t>CDHBY 1 rue sequoia 78 870 BAILLY Tél. 01 30 54  09 60 - email : 5878000@ffhandball.net</t>
  </si>
  <si>
    <t>Arbitrage en solo ?</t>
  </si>
  <si>
    <t>Sélectionner ici arbitrage en solo ou binôme</t>
  </si>
  <si>
    <t>Nombre d'arbitre :</t>
  </si>
  <si>
    <t>Mode d'emploi :</t>
  </si>
  <si>
    <t>Pour le forfait d'une équipe :</t>
  </si>
  <si>
    <t>Pour arbitrage en Binôme / Solo :</t>
  </si>
  <si>
    <t>Dans Compétition sélectionner COUPE DE FRANCE puis saisir l'équipe visiteuse (pas dans le dérouleur - hors 78) </t>
  </si>
  <si>
    <t xml:space="preserve">Pour la Coupe de France : </t>
  </si>
  <si>
    <t>Pour arbitrage en Binôme / Solo : choix en bas de la feuille à droite</t>
  </si>
  <si>
    <r>
      <t xml:space="preserve">Dans Compétition sélectionner </t>
    </r>
    <r>
      <rPr>
        <b/>
        <sz val="10"/>
        <color theme="1"/>
        <rFont val="Calibri"/>
        <family val="2"/>
        <scheme val="minor"/>
      </rPr>
      <t>"Indemnité arbitrage pour forfait d'une équipe"</t>
    </r>
    <r>
      <rPr>
        <sz val="10"/>
        <color theme="1"/>
        <rFont val="Calibri"/>
        <family val="2"/>
        <scheme val="minor"/>
      </rPr>
      <t xml:space="preserve"> en bas du dérouleur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</si>
</sst>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#,##0.00\ &quot;€&quot;"/>
    <numFmt numFmtId="165" formatCode="dd/mm/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0000"/>
      <name val="Calibri"/>
      <family val="2"/>
    </font>
    <font>
      <sz val="16"/>
      <name val="Calibri"/>
      <family val="2"/>
      <scheme val="minor"/>
    </font>
    <font>
      <b/>
      <sz val="18"/>
      <color rgb="FF000000"/>
      <name val="Calibri"/>
      <family val="2"/>
    </font>
    <font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4"/>
      <color rgb="FFFF0000"/>
      <name val="Calibri"/>
      <family val="2"/>
    </font>
    <font>
      <b/>
      <u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76">
    <xf numFmtId="0" fontId="0" fillId="0" borderId="0" xfId="0"/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4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9" fillId="0" borderId="0" xfId="0" applyFont="1"/>
    <xf numFmtId="0" fontId="0" fillId="0" borderId="0" xfId="0" applyAlignment="1">
      <alignment horizontal="center"/>
    </xf>
    <xf numFmtId="8" fontId="0" fillId="0" borderId="0" xfId="0" applyNumberFormat="1" applyAlignment="1">
      <alignment horizontal="center"/>
    </xf>
    <xf numFmtId="0" fontId="10" fillId="0" borderId="0" xfId="1" applyFont="1" applyBorder="1" applyAlignment="1"/>
    <xf numFmtId="0" fontId="10" fillId="0" borderId="0" xfId="1" applyFont="1" applyAlignment="1"/>
    <xf numFmtId="0" fontId="4" fillId="0" borderId="0" xfId="1" applyFont="1" applyBorder="1" applyAlignment="1">
      <alignment wrapText="1"/>
    </xf>
    <xf numFmtId="0" fontId="11" fillId="0" borderId="0" xfId="2" applyFont="1" applyBorder="1" applyAlignment="1"/>
    <xf numFmtId="164" fontId="12" fillId="0" borderId="0" xfId="0" applyNumberFormat="1" applyFont="1" applyBorder="1" applyAlignment="1">
      <alignment horizontal="center"/>
    </xf>
    <xf numFmtId="0" fontId="10" fillId="0" borderId="0" xfId="0" applyFont="1"/>
    <xf numFmtId="0" fontId="10" fillId="0" borderId="0" xfId="0" applyFont="1" applyBorder="1"/>
    <xf numFmtId="0" fontId="16" fillId="0" borderId="0" xfId="0" applyFont="1"/>
    <xf numFmtId="0" fontId="11" fillId="0" borderId="8" xfId="2" applyFont="1" applyBorder="1" applyAlignment="1"/>
    <xf numFmtId="0" fontId="10" fillId="0" borderId="8" xfId="1" applyFont="1" applyBorder="1" applyAlignment="1"/>
    <xf numFmtId="0" fontId="10" fillId="0" borderId="9" xfId="1" applyFont="1" applyBorder="1" applyAlignment="1"/>
    <xf numFmtId="0" fontId="10" fillId="0" borderId="10" xfId="1" applyFont="1" applyBorder="1" applyAlignment="1">
      <alignment horizontal="right"/>
    </xf>
    <xf numFmtId="0" fontId="10" fillId="0" borderId="11" xfId="1" applyFont="1" applyBorder="1" applyAlignment="1"/>
    <xf numFmtId="0" fontId="3" fillId="0" borderId="10" xfId="0" applyFont="1" applyBorder="1" applyAlignment="1">
      <alignment horizontal="right"/>
    </xf>
    <xf numFmtId="0" fontId="11" fillId="0" borderId="10" xfId="2" applyFont="1" applyBorder="1" applyAlignment="1">
      <alignment horizontal="right"/>
    </xf>
    <xf numFmtId="164" fontId="12" fillId="0" borderId="10" xfId="0" applyNumberFormat="1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10" fillId="0" borderId="10" xfId="0" applyFont="1" applyBorder="1"/>
    <xf numFmtId="0" fontId="10" fillId="0" borderId="11" xfId="0" applyFont="1" applyBorder="1"/>
    <xf numFmtId="0" fontId="16" fillId="0" borderId="0" xfId="0" applyFont="1" applyBorder="1"/>
    <xf numFmtId="0" fontId="16" fillId="0" borderId="11" xfId="0" applyFont="1" applyBorder="1"/>
    <xf numFmtId="0" fontId="0" fillId="0" borderId="0" xfId="0" applyBorder="1"/>
    <xf numFmtId="0" fontId="0" fillId="0" borderId="11" xfId="0" applyBorder="1"/>
    <xf numFmtId="0" fontId="10" fillId="0" borderId="12" xfId="0" applyFont="1" applyBorder="1"/>
    <xf numFmtId="0" fontId="10" fillId="0" borderId="13" xfId="0" applyFont="1" applyBorder="1"/>
    <xf numFmtId="0" fontId="10" fillId="0" borderId="14" xfId="0" applyFont="1" applyBorder="1"/>
    <xf numFmtId="0" fontId="10" fillId="0" borderId="7" xfId="1" applyFont="1" applyBorder="1" applyAlignment="1"/>
    <xf numFmtId="0" fontId="3" fillId="0" borderId="7" xfId="0" applyNumberFormat="1" applyFont="1" applyBorder="1" applyAlignment="1"/>
    <xf numFmtId="164" fontId="16" fillId="0" borderId="0" xfId="0" applyNumberFormat="1" applyFon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0" fontId="10" fillId="0" borderId="11" xfId="0" applyFont="1" applyBorder="1" applyAlignment="1"/>
    <xf numFmtId="164" fontId="3" fillId="0" borderId="0" xfId="0" applyNumberFormat="1" applyFont="1" applyBorder="1" applyAlignment="1"/>
    <xf numFmtId="164" fontId="3" fillId="0" borderId="5" xfId="0" applyNumberFormat="1" applyFont="1" applyBorder="1" applyAlignment="1"/>
    <xf numFmtId="164" fontId="3" fillId="0" borderId="6" xfId="0" applyNumberFormat="1" applyFont="1" applyBorder="1" applyAlignment="1"/>
    <xf numFmtId="0" fontId="17" fillId="0" borderId="0" xfId="1" applyFont="1" applyBorder="1" applyAlignment="1">
      <alignment horizontal="right"/>
    </xf>
    <xf numFmtId="0" fontId="18" fillId="0" borderId="0" xfId="1" applyFont="1" applyBorder="1" applyAlignment="1"/>
    <xf numFmtId="0" fontId="10" fillId="2" borderId="0" xfId="1" applyFont="1" applyFill="1" applyBorder="1" applyAlignment="1" applyProtection="1">
      <alignment horizontal="center"/>
      <protection locked="0"/>
    </xf>
    <xf numFmtId="0" fontId="10" fillId="2" borderId="0" xfId="1" applyFont="1" applyFill="1" applyBorder="1" applyAlignment="1" applyProtection="1">
      <protection locked="0"/>
    </xf>
    <xf numFmtId="0" fontId="10" fillId="2" borderId="11" xfId="1" applyFont="1" applyFill="1" applyBorder="1" applyAlignment="1" applyProtection="1">
      <protection locked="0"/>
    </xf>
    <xf numFmtId="0" fontId="10" fillId="2" borderId="13" xfId="1" applyFont="1" applyFill="1" applyBorder="1" applyAlignment="1" applyProtection="1">
      <protection locked="0"/>
    </xf>
    <xf numFmtId="0" fontId="10" fillId="2" borderId="14" xfId="1" applyFont="1" applyFill="1" applyBorder="1" applyAlignment="1" applyProtection="1">
      <protection locked="0"/>
    </xf>
    <xf numFmtId="0" fontId="3" fillId="0" borderId="7" xfId="0" applyNumberFormat="1" applyFont="1" applyBorder="1" applyAlignment="1" applyProtection="1"/>
    <xf numFmtId="0" fontId="11" fillId="0" borderId="8" xfId="2" applyFont="1" applyBorder="1" applyAlignment="1" applyProtection="1"/>
    <xf numFmtId="0" fontId="10" fillId="0" borderId="8" xfId="1" applyFont="1" applyBorder="1" applyAlignment="1" applyProtection="1"/>
    <xf numFmtId="0" fontId="10" fillId="0" borderId="9" xfId="1" applyFont="1" applyBorder="1" applyAlignment="1" applyProtection="1"/>
    <xf numFmtId="0" fontId="3" fillId="0" borderId="10" xfId="0" applyFont="1" applyBorder="1" applyAlignment="1" applyProtection="1">
      <alignment horizontal="right"/>
    </xf>
    <xf numFmtId="0" fontId="11" fillId="0" borderId="0" xfId="2" applyFont="1" applyBorder="1" applyAlignment="1" applyProtection="1"/>
    <xf numFmtId="0" fontId="10" fillId="0" borderId="0" xfId="1" applyFont="1" applyBorder="1" applyAlignment="1" applyProtection="1"/>
    <xf numFmtId="0" fontId="10" fillId="0" borderId="11" xfId="1" applyFont="1" applyBorder="1" applyAlignment="1" applyProtection="1"/>
    <xf numFmtId="0" fontId="10" fillId="0" borderId="10" xfId="1" applyFont="1" applyBorder="1" applyAlignment="1" applyProtection="1">
      <alignment horizontal="right"/>
    </xf>
    <xf numFmtId="0" fontId="11" fillId="0" borderId="10" xfId="2" applyFont="1" applyBorder="1" applyAlignment="1" applyProtection="1">
      <alignment horizontal="right"/>
    </xf>
    <xf numFmtId="164" fontId="12" fillId="0" borderId="10" xfId="0" applyNumberFormat="1" applyFont="1" applyBorder="1" applyAlignment="1" applyProtection="1">
      <alignment horizontal="right"/>
    </xf>
    <xf numFmtId="164" fontId="12" fillId="0" borderId="0" xfId="0" applyNumberFormat="1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10" fillId="0" borderId="10" xfId="0" applyFont="1" applyBorder="1" applyProtection="1"/>
    <xf numFmtId="0" fontId="10" fillId="0" borderId="0" xfId="0" applyFont="1" applyBorder="1" applyProtection="1"/>
    <xf numFmtId="0" fontId="10" fillId="0" borderId="11" xfId="0" applyFont="1" applyBorder="1" applyProtection="1"/>
    <xf numFmtId="0" fontId="16" fillId="0" borderId="0" xfId="0" applyFont="1" applyBorder="1" applyProtection="1"/>
    <xf numFmtId="0" fontId="16" fillId="0" borderId="11" xfId="0" applyFont="1" applyBorder="1" applyProtection="1"/>
    <xf numFmtId="0" fontId="0" fillId="0" borderId="0" xfId="0" applyBorder="1" applyProtection="1"/>
    <xf numFmtId="0" fontId="0" fillId="0" borderId="11" xfId="0" applyBorder="1" applyProtection="1"/>
    <xf numFmtId="0" fontId="10" fillId="0" borderId="12" xfId="0" applyFont="1" applyBorder="1" applyProtection="1"/>
    <xf numFmtId="0" fontId="10" fillId="0" borderId="13" xfId="0" applyFont="1" applyBorder="1" applyProtection="1"/>
    <xf numFmtId="0" fontId="10" fillId="0" borderId="14" xfId="0" applyFont="1" applyBorder="1" applyProtection="1"/>
    <xf numFmtId="0" fontId="18" fillId="0" borderId="0" xfId="1" applyFont="1" applyBorder="1" applyAlignment="1" applyProtection="1"/>
    <xf numFmtId="0" fontId="17" fillId="0" borderId="0" xfId="1" applyFont="1" applyBorder="1" applyAlignment="1" applyProtection="1">
      <alignment horizontal="right"/>
    </xf>
    <xf numFmtId="0" fontId="10" fillId="0" borderId="0" xfId="1" applyFont="1" applyAlignment="1" applyProtection="1"/>
    <xf numFmtId="0" fontId="10" fillId="0" borderId="7" xfId="1" applyFont="1" applyBorder="1" applyAlignment="1" applyProtection="1"/>
    <xf numFmtId="164" fontId="3" fillId="0" borderId="5" xfId="0" applyNumberFormat="1" applyFont="1" applyBorder="1" applyAlignment="1" applyProtection="1"/>
    <xf numFmtId="164" fontId="3" fillId="0" borderId="6" xfId="0" applyNumberFormat="1" applyFont="1" applyBorder="1" applyAlignment="1" applyProtection="1"/>
    <xf numFmtId="164" fontId="16" fillId="0" borderId="0" xfId="0" applyNumberFormat="1" applyFont="1" applyBorder="1" applyAlignment="1" applyProtection="1">
      <alignment horizontal="center"/>
    </xf>
    <xf numFmtId="164" fontId="16" fillId="0" borderId="11" xfId="0" applyNumberFormat="1" applyFont="1" applyBorder="1" applyAlignment="1" applyProtection="1">
      <alignment horizontal="center"/>
    </xf>
    <xf numFmtId="164" fontId="3" fillId="0" borderId="0" xfId="0" applyNumberFormat="1" applyFont="1" applyBorder="1" applyAlignment="1" applyProtection="1"/>
    <xf numFmtId="0" fontId="10" fillId="0" borderId="11" xfId="0" applyFont="1" applyBorder="1" applyAlignment="1" applyProtection="1"/>
    <xf numFmtId="0" fontId="10" fillId="3" borderId="0" xfId="1" applyFont="1" applyFill="1" applyBorder="1" applyAlignment="1" applyProtection="1">
      <alignment horizontal="center"/>
    </xf>
    <xf numFmtId="0" fontId="8" fillId="0" borderId="15" xfId="0" applyFont="1" applyBorder="1" applyAlignment="1">
      <alignment horizontal="center"/>
    </xf>
    <xf numFmtId="0" fontId="0" fillId="0" borderId="16" xfId="0" applyBorder="1"/>
    <xf numFmtId="0" fontId="0" fillId="0" borderId="17" xfId="0" applyBorder="1"/>
    <xf numFmtId="8" fontId="0" fillId="0" borderId="17" xfId="0" applyNumberForma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0" fontId="0" fillId="0" borderId="16" xfId="0" quotePrefix="1" applyBorder="1"/>
    <xf numFmtId="0" fontId="0" fillId="0" borderId="17" xfId="0" quotePrefix="1" applyBorder="1"/>
    <xf numFmtId="0" fontId="0" fillId="0" borderId="17" xfId="0" applyBorder="1" applyAlignment="1">
      <alignment horizontal="center"/>
    </xf>
    <xf numFmtId="0" fontId="0" fillId="0" borderId="18" xfId="0" applyBorder="1"/>
    <xf numFmtId="0" fontId="2" fillId="0" borderId="16" xfId="0" applyFont="1" applyBorder="1"/>
    <xf numFmtId="0" fontId="2" fillId="0" borderId="17" xfId="0" applyFont="1" applyBorder="1"/>
    <xf numFmtId="0" fontId="0" fillId="0" borderId="19" xfId="0" applyBorder="1"/>
    <xf numFmtId="0" fontId="0" fillId="0" borderId="20" xfId="0" applyBorder="1"/>
    <xf numFmtId="8" fontId="0" fillId="0" borderId="20" xfId="0" applyNumberFormat="1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8" fontId="0" fillId="0" borderId="23" xfId="0" applyNumberFormat="1" applyBorder="1" applyAlignment="1">
      <alignment horizontal="center"/>
    </xf>
    <xf numFmtId="8" fontId="0" fillId="0" borderId="24" xfId="0" applyNumberFormat="1" applyBorder="1" applyAlignment="1">
      <alignment horizontal="center"/>
    </xf>
    <xf numFmtId="0" fontId="2" fillId="2" borderId="25" xfId="0" applyFont="1" applyFill="1" applyBorder="1"/>
    <xf numFmtId="0" fontId="2" fillId="2" borderId="26" xfId="0" applyFont="1" applyFill="1" applyBorder="1"/>
    <xf numFmtId="0" fontId="2" fillId="2" borderId="26" xfId="0" applyFont="1" applyFill="1" applyBorder="1" applyAlignment="1">
      <alignment horizontal="center"/>
    </xf>
    <xf numFmtId="0" fontId="2" fillId="2" borderId="27" xfId="0" applyFont="1" applyFill="1" applyBorder="1"/>
    <xf numFmtId="0" fontId="12" fillId="0" borderId="0" xfId="2" applyFont="1" applyBorder="1" applyAlignment="1"/>
    <xf numFmtId="8" fontId="0" fillId="0" borderId="18" xfId="0" quotePrefix="1" applyNumberFormat="1" applyBorder="1" applyAlignment="1">
      <alignment horizontal="center"/>
    </xf>
    <xf numFmtId="8" fontId="0" fillId="0" borderId="18" xfId="0" applyNumberFormat="1" applyBorder="1" applyAlignment="1">
      <alignment horizontal="right"/>
    </xf>
    <xf numFmtId="0" fontId="19" fillId="0" borderId="16" xfId="0" applyFont="1" applyBorder="1"/>
    <xf numFmtId="0" fontId="21" fillId="0" borderId="0" xfId="1" applyFont="1" applyAlignment="1"/>
    <xf numFmtId="0" fontId="3" fillId="2" borderId="10" xfId="0" applyFont="1" applyFill="1" applyBorder="1" applyProtection="1">
      <protection locked="0"/>
    </xf>
    <xf numFmtId="0" fontId="3" fillId="2" borderId="10" xfId="1" applyFont="1" applyFill="1" applyBorder="1" applyAlignment="1" applyProtection="1">
      <alignment horizontal="right"/>
      <protection locked="0"/>
    </xf>
    <xf numFmtId="0" fontId="10" fillId="2" borderId="10" xfId="1" applyFont="1" applyFill="1" applyBorder="1" applyAlignment="1" applyProtection="1">
      <protection locked="0"/>
    </xf>
    <xf numFmtId="0" fontId="10" fillId="2" borderId="12" xfId="1" applyFont="1" applyFill="1" applyBorder="1" applyAlignment="1" applyProtection="1">
      <protection locked="0"/>
    </xf>
    <xf numFmtId="0" fontId="10" fillId="3" borderId="0" xfId="1" applyFont="1" applyFill="1" applyBorder="1" applyAlignment="1" applyProtection="1"/>
    <xf numFmtId="0" fontId="10" fillId="3" borderId="13" xfId="1" applyFont="1" applyFill="1" applyBorder="1" applyAlignment="1" applyProtection="1"/>
    <xf numFmtId="0" fontId="22" fillId="0" borderId="0" xfId="0" applyFont="1" applyAlignment="1">
      <alignment horizontal="center"/>
    </xf>
    <xf numFmtId="0" fontId="10" fillId="0" borderId="0" xfId="1" applyFont="1" applyAlignment="1">
      <alignment horizontal="right"/>
    </xf>
    <xf numFmtId="0" fontId="23" fillId="0" borderId="0" xfId="2" applyFont="1" applyBorder="1" applyAlignment="1"/>
    <xf numFmtId="0" fontId="9" fillId="0" borderId="0" xfId="0" applyFont="1" applyAlignment="1">
      <alignment vertical="center"/>
    </xf>
    <xf numFmtId="0" fontId="24" fillId="0" borderId="0" xfId="0" applyFont="1"/>
    <xf numFmtId="0" fontId="26" fillId="0" borderId="0" xfId="0" applyFont="1" applyAlignment="1">
      <alignment vertical="center"/>
    </xf>
    <xf numFmtId="0" fontId="13" fillId="0" borderId="1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3" fillId="0" borderId="1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3" borderId="0" xfId="1" applyFont="1" applyFill="1" applyBorder="1" applyAlignment="1" applyProtection="1">
      <alignment horizontal="center"/>
    </xf>
    <xf numFmtId="0" fontId="3" fillId="3" borderId="11" xfId="1" applyFont="1" applyFill="1" applyBorder="1" applyAlignment="1" applyProtection="1">
      <alignment horizontal="center"/>
    </xf>
    <xf numFmtId="0" fontId="3" fillId="0" borderId="10" xfId="1" applyFont="1" applyBorder="1" applyAlignment="1" applyProtection="1">
      <alignment horizontal="center"/>
    </xf>
    <xf numFmtId="0" fontId="3" fillId="0" borderId="0" xfId="1" applyFont="1" applyBorder="1" applyAlignment="1" applyProtection="1">
      <alignment horizontal="center"/>
    </xf>
    <xf numFmtId="0" fontId="3" fillId="0" borderId="11" xfId="1" applyFont="1" applyBorder="1" applyAlignment="1" applyProtection="1">
      <alignment horizontal="center"/>
    </xf>
    <xf numFmtId="164" fontId="11" fillId="0" borderId="0" xfId="2" applyNumberFormat="1" applyFont="1" applyBorder="1" applyAlignment="1" applyProtection="1">
      <alignment horizontal="center"/>
    </xf>
    <xf numFmtId="0" fontId="11" fillId="0" borderId="0" xfId="2" applyFont="1" applyBorder="1" applyAlignment="1" applyProtection="1">
      <alignment horizontal="center"/>
    </xf>
    <xf numFmtId="164" fontId="10" fillId="0" borderId="0" xfId="1" applyNumberFormat="1" applyFont="1" applyBorder="1" applyAlignment="1" applyProtection="1">
      <alignment horizontal="center"/>
    </xf>
    <xf numFmtId="164" fontId="10" fillId="0" borderId="11" xfId="1" applyNumberFormat="1" applyFont="1" applyBorder="1" applyAlignment="1" applyProtection="1">
      <alignment horizontal="center"/>
    </xf>
    <xf numFmtId="0" fontId="9" fillId="0" borderId="0" xfId="1" applyFont="1" applyAlignment="1">
      <alignment horizontal="center"/>
    </xf>
    <xf numFmtId="164" fontId="11" fillId="0" borderId="0" xfId="2" applyNumberFormat="1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164" fontId="10" fillId="0" borderId="0" xfId="1" applyNumberFormat="1" applyFont="1" applyBorder="1" applyAlignment="1">
      <alignment horizontal="center"/>
    </xf>
    <xf numFmtId="164" fontId="10" fillId="0" borderId="11" xfId="1" applyNumberFormat="1" applyFont="1" applyBorder="1" applyAlignment="1">
      <alignment horizontal="center"/>
    </xf>
    <xf numFmtId="0" fontId="11" fillId="3" borderId="0" xfId="2" applyFont="1" applyFill="1" applyBorder="1" applyAlignment="1" applyProtection="1">
      <alignment horizontal="center"/>
    </xf>
    <xf numFmtId="164" fontId="10" fillId="3" borderId="0" xfId="1" applyNumberFormat="1" applyFont="1" applyFill="1" applyBorder="1" applyAlignment="1" applyProtection="1">
      <alignment horizontal="center"/>
    </xf>
    <xf numFmtId="164" fontId="10" fillId="3" borderId="11" xfId="1" applyNumberFormat="1" applyFont="1" applyFill="1" applyBorder="1" applyAlignment="1" applyProtection="1">
      <alignment horizontal="center"/>
    </xf>
    <xf numFmtId="0" fontId="15" fillId="0" borderId="10" xfId="0" applyFont="1" applyBorder="1" applyAlignment="1" applyProtection="1">
      <alignment horizontal="center" wrapText="1"/>
    </xf>
    <xf numFmtId="0" fontId="15" fillId="0" borderId="0" xfId="0" applyFont="1" applyBorder="1" applyAlignment="1" applyProtection="1">
      <alignment horizontal="center" wrapText="1"/>
    </xf>
    <xf numFmtId="0" fontId="13" fillId="0" borderId="10" xfId="0" applyFont="1" applyBorder="1" applyAlignment="1" applyProtection="1">
      <alignment horizontal="left" wrapText="1"/>
    </xf>
    <xf numFmtId="0" fontId="13" fillId="0" borderId="0" xfId="0" applyFont="1" applyBorder="1" applyAlignment="1" applyProtection="1">
      <alignment horizontal="left" wrapText="1"/>
    </xf>
    <xf numFmtId="0" fontId="10" fillId="0" borderId="0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164" fontId="5" fillId="0" borderId="5" xfId="0" applyNumberFormat="1" applyFont="1" applyBorder="1" applyAlignment="1" applyProtection="1">
      <alignment horizontal="center"/>
    </xf>
    <xf numFmtId="164" fontId="5" fillId="0" borderId="6" xfId="0" applyNumberFormat="1" applyFont="1" applyBorder="1" applyAlignment="1" applyProtection="1">
      <alignment horizontal="center"/>
    </xf>
    <xf numFmtId="0" fontId="11" fillId="3" borderId="0" xfId="2" applyFont="1" applyFill="1" applyBorder="1" applyAlignment="1" applyProtection="1">
      <alignment horizontal="left"/>
    </xf>
    <xf numFmtId="164" fontId="10" fillId="3" borderId="0" xfId="1" applyNumberFormat="1" applyFont="1" applyFill="1" applyBorder="1" applyAlignment="1" applyProtection="1">
      <alignment horizontal="left"/>
    </xf>
    <xf numFmtId="164" fontId="10" fillId="3" borderId="11" xfId="1" applyNumberFormat="1" applyFont="1" applyFill="1" applyBorder="1" applyAlignment="1" applyProtection="1">
      <alignment horizontal="left"/>
    </xf>
    <xf numFmtId="165" fontId="14" fillId="2" borderId="0" xfId="2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165" fontId="14" fillId="3" borderId="0" xfId="2" applyNumberFormat="1" applyFont="1" applyFill="1" applyBorder="1" applyAlignment="1" applyProtection="1">
      <alignment horizontal="center"/>
    </xf>
    <xf numFmtId="0" fontId="11" fillId="2" borderId="0" xfId="2" applyFont="1" applyFill="1" applyBorder="1" applyAlignment="1" applyProtection="1">
      <alignment horizontal="center"/>
      <protection locked="0"/>
    </xf>
    <xf numFmtId="0" fontId="11" fillId="3" borderId="0" xfId="2" applyFont="1" applyFill="1" applyBorder="1" applyAlignment="1">
      <alignment horizontal="center"/>
    </xf>
    <xf numFmtId="164" fontId="10" fillId="2" borderId="0" xfId="1" applyNumberFormat="1" applyFont="1" applyFill="1" applyBorder="1" applyAlignment="1" applyProtection="1">
      <alignment horizontal="left"/>
      <protection locked="0"/>
    </xf>
    <xf numFmtId="164" fontId="10" fillId="2" borderId="11" xfId="1" applyNumberFormat="1" applyFont="1" applyFill="1" applyBorder="1" applyAlignment="1" applyProtection="1">
      <alignment horizontal="left"/>
      <protection locked="0"/>
    </xf>
    <xf numFmtId="0" fontId="15" fillId="0" borderId="10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10" fillId="2" borderId="0" xfId="1" applyNumberFormat="1" applyFont="1" applyFill="1" applyBorder="1" applyAlignment="1" applyProtection="1">
      <alignment horizontal="center"/>
      <protection locked="0"/>
    </xf>
    <xf numFmtId="164" fontId="10" fillId="2" borderId="11" xfId="1" applyNumberFormat="1" applyFont="1" applyFill="1" applyBorder="1" applyAlignment="1" applyProtection="1">
      <alignment horizontal="center"/>
      <protection locked="0"/>
    </xf>
    <xf numFmtId="0" fontId="20" fillId="0" borderId="10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19" fillId="0" borderId="28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30" xfId="0" applyFont="1" applyBorder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4"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517073</xdr:colOff>
      <xdr:row>62</xdr:row>
      <xdr:rowOff>32035</xdr:rowOff>
    </xdr:from>
    <xdr:to>
      <xdr:col>5</xdr:col>
      <xdr:colOff>235195</xdr:colOff>
      <xdr:row>99</xdr:row>
      <xdr:rowOff>163286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2" y="13571142"/>
          <a:ext cx="3909122" cy="9193608"/>
        </a:xfrm>
        <a:prstGeom prst="rect">
          <a:avLst/>
        </a:prstGeom>
      </xdr:spPr>
    </xdr:pic>
    <xdr:clientData/>
  </xdr:twoCellAnchor>
  <xdr:twoCellAnchor editAs="oneCell">
    <xdr:from>
      <xdr:col>9</xdr:col>
      <xdr:colOff>342899</xdr:colOff>
      <xdr:row>61</xdr:row>
      <xdr:rowOff>234041</xdr:rowOff>
    </xdr:from>
    <xdr:to>
      <xdr:col>13</xdr:col>
      <xdr:colOff>79271</xdr:colOff>
      <xdr:row>99</xdr:row>
      <xdr:rowOff>163285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7078" y="13528220"/>
          <a:ext cx="3927372" cy="923653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0</xdr:row>
      <xdr:rowOff>27217</xdr:rowOff>
    </xdr:from>
    <xdr:to>
      <xdr:col>7</xdr:col>
      <xdr:colOff>27215</xdr:colOff>
      <xdr:row>7</xdr:row>
      <xdr:rowOff>164385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27217"/>
          <a:ext cx="7783286" cy="185166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13607</xdr:colOff>
      <xdr:row>7</xdr:row>
      <xdr:rowOff>137168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0"/>
          <a:ext cx="7783286" cy="185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</xdr:row>
      <xdr:rowOff>176893</xdr:rowOff>
    </xdr:from>
    <xdr:to>
      <xdr:col>0</xdr:col>
      <xdr:colOff>612857</xdr:colOff>
      <xdr:row>9</xdr:row>
      <xdr:rowOff>150214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89139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612323</xdr:colOff>
      <xdr:row>7</xdr:row>
      <xdr:rowOff>176893</xdr:rowOff>
    </xdr:from>
    <xdr:to>
      <xdr:col>0</xdr:col>
      <xdr:colOff>1116323</xdr:colOff>
      <xdr:row>9</xdr:row>
      <xdr:rowOff>150214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3" y="1891393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504000</xdr:colOff>
      <xdr:row>9</xdr:row>
      <xdr:rowOff>163821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615F9B3-1E06-476C-A72B-250F6AEB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9050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8</xdr:col>
      <xdr:colOff>503466</xdr:colOff>
      <xdr:row>8</xdr:row>
      <xdr:rowOff>0</xdr:rowOff>
    </xdr:from>
    <xdr:to>
      <xdr:col>8</xdr:col>
      <xdr:colOff>1007466</xdr:colOff>
      <xdr:row>9</xdr:row>
      <xdr:rowOff>163821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C6127D1-0B33-4A47-8AE6-20AB40FB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4466" y="1905000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1319892</xdr:colOff>
          <xdr:row>99</xdr:row>
          <xdr:rowOff>217715</xdr:rowOff>
        </xdr:from>
        <xdr:to>
          <xdr:col>6</xdr:col>
          <xdr:colOff>421820</xdr:colOff>
          <xdr:row>113</xdr:row>
          <xdr:rowOff>181501</xdr:rowOff>
        </xdr:to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F5892758-2698-4D9A-9A2F-D99B958BD3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Bareme de remboursement'!$A$2:$D$24" spid="_x0000_s111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319892" y="22819179"/>
              <a:ext cx="5823857" cy="339278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1200152</xdr:colOff>
          <xdr:row>99</xdr:row>
          <xdr:rowOff>234044</xdr:rowOff>
        </xdr:from>
        <xdr:to>
          <xdr:col>14</xdr:col>
          <xdr:colOff>196069</xdr:colOff>
          <xdr:row>113</xdr:row>
          <xdr:rowOff>136072</xdr:rowOff>
        </xdr:to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52A435A9-692C-45B1-AF6D-31A2C052BAB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Bareme de remboursement'!$A$2:$D$24" spid="_x0000_s1120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9201152" y="22835508"/>
              <a:ext cx="5717846" cy="333102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rgb="FF00B050"/>
    <pageSetUpPr fitToPage="1"/>
  </sheetPr>
  <dimension ref="A8:S61"/>
  <sheetViews>
    <sheetView showGridLines="0" showZeros="0" tabSelected="1" zoomScale="70" zoomScaleNormal="70" workbookViewId="0">
      <selection activeCell="G12" sqref="G12"/>
    </sheetView>
  </sheetViews>
  <sheetFormatPr baseColWidth="10" defaultRowHeight="18.75" x14ac:dyDescent="0.3"/>
  <cols>
    <col min="1" max="1" width="22.140625" style="9" customWidth="1"/>
    <col min="2" max="7" width="15.7109375" style="9" customWidth="1"/>
    <col min="8" max="8" width="3.42578125" style="9" customWidth="1"/>
    <col min="9" max="9" width="22.140625" style="9" customWidth="1"/>
    <col min="10" max="15" width="15.7109375" style="9" customWidth="1"/>
    <col min="16" max="16384" width="11.42578125" style="9"/>
  </cols>
  <sheetData>
    <row r="8" spans="1:15" ht="15" customHeight="1" x14ac:dyDescent="0.3">
      <c r="A8" s="10"/>
      <c r="B8" s="10"/>
      <c r="C8" s="10"/>
      <c r="D8" s="10"/>
      <c r="E8" s="8"/>
      <c r="F8" s="8"/>
      <c r="G8" s="8"/>
      <c r="I8" s="10"/>
      <c r="J8" s="10"/>
      <c r="K8" s="10"/>
      <c r="L8" s="10"/>
      <c r="M8" s="8"/>
      <c r="N8" s="8"/>
      <c r="O8" s="8"/>
    </row>
    <row r="9" spans="1:15" ht="26.25" x14ac:dyDescent="0.4">
      <c r="A9" s="158" t="s">
        <v>45</v>
      </c>
      <c r="B9" s="158"/>
      <c r="C9" s="158"/>
      <c r="D9" s="158"/>
      <c r="E9" s="158"/>
      <c r="F9" s="158"/>
      <c r="G9" s="158"/>
      <c r="I9" s="158" t="s">
        <v>45</v>
      </c>
      <c r="J9" s="158"/>
      <c r="K9" s="158"/>
      <c r="L9" s="158"/>
      <c r="M9" s="158"/>
      <c r="N9" s="158"/>
      <c r="O9" s="158"/>
    </row>
    <row r="10" spans="1:15" ht="15" customHeight="1" x14ac:dyDescent="0.3">
      <c r="A10" s="11"/>
      <c r="B10" s="11"/>
      <c r="C10" s="11"/>
      <c r="D10" s="11"/>
      <c r="E10" s="11"/>
      <c r="F10" s="8"/>
      <c r="G10" s="8"/>
      <c r="I10" s="11"/>
      <c r="J10" s="11"/>
      <c r="K10" s="11"/>
      <c r="L10" s="11"/>
      <c r="M10" s="11"/>
      <c r="N10" s="8"/>
      <c r="O10" s="8"/>
    </row>
    <row r="11" spans="1:15" ht="15" customHeight="1" x14ac:dyDescent="0.3">
      <c r="A11" s="35"/>
      <c r="B11" s="16"/>
      <c r="C11" s="16"/>
      <c r="D11" s="16"/>
      <c r="E11" s="16"/>
      <c r="F11" s="17"/>
      <c r="G11" s="18"/>
      <c r="I11" s="49"/>
      <c r="J11" s="50"/>
      <c r="K11" s="50"/>
      <c r="L11" s="50"/>
      <c r="M11" s="50"/>
      <c r="N11" s="51"/>
      <c r="O11" s="52"/>
    </row>
    <row r="12" spans="1:15" ht="21" x14ac:dyDescent="0.35">
      <c r="A12" s="21" t="s">
        <v>52</v>
      </c>
      <c r="B12" s="157"/>
      <c r="C12" s="157"/>
      <c r="D12" s="11"/>
      <c r="E12" s="11"/>
      <c r="F12" s="8"/>
      <c r="G12" s="20"/>
      <c r="I12" s="53" t="s">
        <v>52</v>
      </c>
      <c r="J12" s="159">
        <f>B12</f>
        <v>0</v>
      </c>
      <c r="K12" s="159"/>
      <c r="L12" s="54"/>
      <c r="M12" s="54"/>
      <c r="N12" s="55"/>
      <c r="O12" s="56"/>
    </row>
    <row r="13" spans="1:15" ht="15" customHeight="1" x14ac:dyDescent="0.3">
      <c r="A13" s="19"/>
      <c r="B13" s="11"/>
      <c r="C13" s="11"/>
      <c r="D13" s="11"/>
      <c r="E13" s="11"/>
      <c r="F13" s="8"/>
      <c r="G13" s="20"/>
      <c r="I13" s="57"/>
      <c r="J13" s="54"/>
      <c r="K13" s="54"/>
      <c r="L13" s="54"/>
      <c r="M13" s="54"/>
      <c r="N13" s="55"/>
      <c r="O13" s="56"/>
    </row>
    <row r="14" spans="1:15" ht="15" customHeight="1" x14ac:dyDescent="0.3">
      <c r="A14" s="21" t="s">
        <v>47</v>
      </c>
      <c r="B14" s="160"/>
      <c r="C14" s="160"/>
      <c r="D14" s="160"/>
      <c r="E14" s="160"/>
      <c r="F14" s="160"/>
      <c r="G14" s="20"/>
      <c r="I14" s="53" t="s">
        <v>47</v>
      </c>
      <c r="J14" s="143">
        <f>B14</f>
        <v>0</v>
      </c>
      <c r="K14" s="143"/>
      <c r="L14" s="143"/>
      <c r="M14" s="143"/>
      <c r="N14" s="143"/>
      <c r="O14" s="56"/>
    </row>
    <row r="15" spans="1:15" ht="15" customHeight="1" x14ac:dyDescent="0.3">
      <c r="A15" s="22"/>
      <c r="B15" s="119" t="str">
        <f>IF(B14="Coupe de France","Coupe de France : les frais sont dus uniquement par le club recevant","")</f>
        <v/>
      </c>
      <c r="C15" s="11"/>
      <c r="D15" s="11"/>
      <c r="E15" s="11"/>
      <c r="F15" s="8"/>
      <c r="G15" s="20"/>
      <c r="I15" s="58"/>
      <c r="J15" s="119" t="str">
        <f>B15</f>
        <v/>
      </c>
      <c r="K15" s="54"/>
      <c r="L15" s="54"/>
      <c r="M15" s="54"/>
      <c r="N15" s="55"/>
      <c r="O15" s="56"/>
    </row>
    <row r="16" spans="1:15" ht="15" customHeight="1" x14ac:dyDescent="0.3">
      <c r="A16" s="21" t="s">
        <v>48</v>
      </c>
      <c r="B16" s="161" t="str">
        <f>IF(B14="","",VLOOKUP(B14,bdd_base_remboursement,2,FALSE))</f>
        <v/>
      </c>
      <c r="C16" s="161"/>
      <c r="D16" s="161"/>
      <c r="E16" s="161"/>
      <c r="F16" s="161"/>
      <c r="G16" s="20"/>
      <c r="I16" s="53" t="s">
        <v>48</v>
      </c>
      <c r="J16" s="143" t="str">
        <f>B16</f>
        <v/>
      </c>
      <c r="K16" s="143"/>
      <c r="L16" s="143"/>
      <c r="M16" s="143"/>
      <c r="N16" s="143"/>
      <c r="O16" s="56"/>
    </row>
    <row r="17" spans="1:15" ht="15" customHeight="1" x14ac:dyDescent="0.3">
      <c r="A17" s="23"/>
      <c r="B17" s="12"/>
      <c r="C17" s="11"/>
      <c r="D17" s="11"/>
      <c r="E17" s="11"/>
      <c r="F17" s="8"/>
      <c r="G17" s="20"/>
      <c r="I17" s="59"/>
      <c r="J17" s="60"/>
      <c r="K17" s="54"/>
      <c r="L17" s="54"/>
      <c r="M17" s="54"/>
      <c r="N17" s="55"/>
      <c r="O17" s="56"/>
    </row>
    <row r="18" spans="1:15" ht="15" customHeight="1" x14ac:dyDescent="0.3">
      <c r="A18" s="21" t="s">
        <v>49</v>
      </c>
      <c r="B18" s="160"/>
      <c r="C18" s="160"/>
      <c r="D18" s="11"/>
      <c r="E18" s="24" t="s">
        <v>50</v>
      </c>
      <c r="F18" s="168"/>
      <c r="G18" s="169"/>
      <c r="I18" s="53" t="s">
        <v>49</v>
      </c>
      <c r="J18" s="143">
        <f>B18</f>
        <v>0</v>
      </c>
      <c r="K18" s="143"/>
      <c r="L18" s="54"/>
      <c r="M18" s="61" t="s">
        <v>50</v>
      </c>
      <c r="N18" s="144">
        <f>F18</f>
        <v>0</v>
      </c>
      <c r="O18" s="145"/>
    </row>
    <row r="19" spans="1:15" s="13" customFormat="1" ht="15" customHeight="1" x14ac:dyDescent="0.3">
      <c r="A19" s="25"/>
      <c r="B19" s="14"/>
      <c r="C19" s="14"/>
      <c r="D19" s="14"/>
      <c r="E19" s="14"/>
      <c r="F19" s="14"/>
      <c r="G19" s="26"/>
      <c r="I19" s="62"/>
      <c r="J19" s="63"/>
      <c r="K19" s="63"/>
      <c r="L19" s="63"/>
      <c r="M19" s="63"/>
      <c r="N19" s="63"/>
      <c r="O19" s="64"/>
    </row>
    <row r="20" spans="1:15" s="13" customFormat="1" ht="15" customHeight="1" x14ac:dyDescent="0.3">
      <c r="A20" s="25"/>
      <c r="B20" s="14"/>
      <c r="C20" s="14"/>
      <c r="D20" s="14"/>
      <c r="E20" s="14"/>
      <c r="F20" s="14"/>
      <c r="G20" s="26"/>
      <c r="I20" s="62"/>
      <c r="J20" s="63"/>
      <c r="K20" s="63"/>
      <c r="L20" s="63"/>
      <c r="M20" s="63"/>
      <c r="N20" s="63"/>
      <c r="O20" s="64"/>
    </row>
    <row r="21" spans="1:15" s="15" customFormat="1" ht="23.25" x14ac:dyDescent="0.35">
      <c r="A21" s="164" t="s">
        <v>51</v>
      </c>
      <c r="B21" s="165"/>
      <c r="C21" s="166" t="str">
        <f>IF(B14="","",VLOOKUP(B14,bdd_base_remboursement,3,FALSE)*Quantité)</f>
        <v/>
      </c>
      <c r="D21" s="167"/>
      <c r="E21" s="27"/>
      <c r="F21" s="27"/>
      <c r="G21" s="28"/>
      <c r="I21" s="146" t="s">
        <v>51</v>
      </c>
      <c r="J21" s="147"/>
      <c r="K21" s="152" t="str">
        <f>C21</f>
        <v/>
      </c>
      <c r="L21" s="153"/>
      <c r="M21" s="65"/>
      <c r="N21" s="65"/>
      <c r="O21" s="66"/>
    </row>
    <row r="22" spans="1:15" s="13" customFormat="1" ht="15" customHeight="1" x14ac:dyDescent="0.3">
      <c r="A22" s="170" t="str">
        <f>IF(B14="Indemnité arbitrage pour forfait d'une équipe","Note de frais à adresser au comité pour remboursement","")</f>
        <v/>
      </c>
      <c r="B22" s="171"/>
      <c r="C22" s="171"/>
      <c r="D22" s="171"/>
      <c r="E22" s="171"/>
      <c r="F22" s="171"/>
      <c r="G22" s="172"/>
      <c r="I22" s="148"/>
      <c r="J22" s="149"/>
      <c r="K22" s="149"/>
      <c r="L22" s="149"/>
      <c r="M22" s="63"/>
      <c r="N22" s="150"/>
      <c r="O22" s="151"/>
    </row>
    <row r="23" spans="1:15" s="13" customFormat="1" ht="15" customHeight="1" x14ac:dyDescent="0.3">
      <c r="A23" s="21" t="s">
        <v>0</v>
      </c>
      <c r="B23" s="14"/>
      <c r="C23" s="14"/>
      <c r="D23" s="14"/>
      <c r="E23" s="14"/>
      <c r="F23" s="14"/>
      <c r="G23" s="26"/>
      <c r="I23" s="53" t="s">
        <v>0</v>
      </c>
      <c r="J23" s="63"/>
      <c r="K23" s="63"/>
      <c r="L23" s="63"/>
      <c r="M23" s="63"/>
      <c r="N23" s="63"/>
      <c r="O23" s="64"/>
    </row>
    <row r="24" spans="1:15" s="13" customFormat="1" ht="15" customHeight="1" x14ac:dyDescent="0.3">
      <c r="A24" s="25"/>
      <c r="B24" s="14"/>
      <c r="C24" s="14"/>
      <c r="D24" s="29"/>
      <c r="E24" s="29"/>
      <c r="F24" s="29"/>
      <c r="G24" s="30"/>
      <c r="I24" s="62"/>
      <c r="J24" s="63"/>
      <c r="K24" s="63"/>
      <c r="L24" s="67"/>
      <c r="M24" s="67"/>
      <c r="N24" s="67"/>
      <c r="O24" s="68"/>
    </row>
    <row r="25" spans="1:15" s="13" customFormat="1" ht="15" customHeight="1" x14ac:dyDescent="0.3">
      <c r="A25" s="21" t="s">
        <v>49</v>
      </c>
      <c r="B25" s="139" t="str">
        <f>IF(B14="","",IF(B14="Indemnité arbitrage pour forfait d'une équipe","",IF(B14="Coupe de France",C21,C21/2)))</f>
        <v/>
      </c>
      <c r="C25" s="140"/>
      <c r="D25" s="11"/>
      <c r="E25" s="24" t="s">
        <v>70</v>
      </c>
      <c r="F25" s="141" t="str">
        <f>IF(B14="","",IF(B14="Indemnité arbitrage pour forfait d'une équipe","",IF(B14="Coupe de France",0,IF(C38="",C21/2,((C21/2)+(C38/2))/2))))</f>
        <v/>
      </c>
      <c r="G25" s="142"/>
      <c r="I25" s="53" t="s">
        <v>49</v>
      </c>
      <c r="J25" s="134" t="str">
        <f>B25</f>
        <v/>
      </c>
      <c r="K25" s="135"/>
      <c r="L25" s="54"/>
      <c r="M25" s="61" t="s">
        <v>70</v>
      </c>
      <c r="N25" s="136" t="str">
        <f>F25</f>
        <v/>
      </c>
      <c r="O25" s="137"/>
    </row>
    <row r="26" spans="1:15" s="13" customFormat="1" ht="15" customHeight="1" x14ac:dyDescent="0.3">
      <c r="A26" s="31"/>
      <c r="B26" s="32"/>
      <c r="C26" s="32"/>
      <c r="D26" s="32"/>
      <c r="E26" s="32"/>
      <c r="F26" s="32"/>
      <c r="G26" s="33"/>
      <c r="I26" s="69"/>
      <c r="J26" s="70"/>
      <c r="K26" s="70"/>
      <c r="L26" s="70"/>
      <c r="M26" s="70"/>
      <c r="N26" s="70"/>
      <c r="O26" s="71"/>
    </row>
    <row r="27" spans="1:15" ht="15" customHeight="1" x14ac:dyDescent="0.3">
      <c r="A27" s="8"/>
      <c r="B27" s="8"/>
      <c r="C27" s="8"/>
      <c r="D27" s="8"/>
      <c r="E27" s="8"/>
      <c r="F27" s="8"/>
      <c r="G27" s="8"/>
      <c r="I27" s="55"/>
      <c r="J27" s="55"/>
      <c r="K27" s="55"/>
      <c r="L27" s="55"/>
      <c r="M27" s="55"/>
      <c r="N27" s="55"/>
      <c r="O27" s="55"/>
    </row>
    <row r="28" spans="1:15" ht="15" customHeight="1" x14ac:dyDescent="0.3">
      <c r="A28" s="8"/>
      <c r="B28" s="8"/>
      <c r="C28" s="8"/>
      <c r="D28" s="8"/>
      <c r="E28" s="8"/>
      <c r="F28" s="8"/>
      <c r="G28" s="8"/>
      <c r="I28" s="55"/>
      <c r="J28" s="55"/>
      <c r="K28" s="55"/>
      <c r="L28" s="55"/>
      <c r="M28" s="55"/>
      <c r="N28" s="55"/>
      <c r="O28" s="55"/>
    </row>
    <row r="29" spans="1:15" ht="15" customHeight="1" x14ac:dyDescent="0.3">
      <c r="A29" s="43" t="s">
        <v>72</v>
      </c>
      <c r="B29" s="44" t="s">
        <v>74</v>
      </c>
      <c r="C29" s="8"/>
      <c r="D29" s="8"/>
      <c r="E29" s="8"/>
      <c r="F29" s="8"/>
      <c r="G29" s="42" t="s">
        <v>91</v>
      </c>
      <c r="I29" s="72" t="s">
        <v>72</v>
      </c>
      <c r="J29" s="82" t="str">
        <f>B29</f>
        <v>NON</v>
      </c>
      <c r="K29" s="55"/>
      <c r="L29" s="55"/>
      <c r="M29" s="55"/>
      <c r="N29" s="55"/>
      <c r="O29" s="73" t="s">
        <v>53</v>
      </c>
    </row>
    <row r="30" spans="1:15" ht="15" customHeight="1" x14ac:dyDescent="0.3">
      <c r="A30" s="35"/>
      <c r="B30" s="16"/>
      <c r="C30" s="16"/>
      <c r="D30" s="16"/>
      <c r="E30" s="16"/>
      <c r="F30" s="17"/>
      <c r="G30" s="18"/>
      <c r="I30" s="49"/>
      <c r="J30" s="50"/>
      <c r="K30" s="50"/>
      <c r="L30" s="50"/>
      <c r="M30" s="50"/>
      <c r="N30" s="51"/>
      <c r="O30" s="52"/>
    </row>
    <row r="31" spans="1:15" ht="15" customHeight="1" x14ac:dyDescent="0.3">
      <c r="A31" s="21" t="s">
        <v>47</v>
      </c>
      <c r="B31" s="160"/>
      <c r="C31" s="160"/>
      <c r="D31" s="160"/>
      <c r="E31" s="160"/>
      <c r="F31" s="160"/>
      <c r="G31" s="20"/>
      <c r="I31" s="53" t="s">
        <v>47</v>
      </c>
      <c r="J31" s="143">
        <f>B31</f>
        <v>0</v>
      </c>
      <c r="K31" s="143"/>
      <c r="L31" s="143"/>
      <c r="M31" s="143"/>
      <c r="N31" s="143"/>
      <c r="O31" s="56"/>
    </row>
    <row r="32" spans="1:15" ht="15" customHeight="1" x14ac:dyDescent="0.3">
      <c r="A32" s="22"/>
      <c r="B32" s="106" t="str">
        <f>IF(AND(B14&lt;&gt;"Coupe de France",B31="Coupe de France"),"Merci de saisir la rencontre de coupe de France en première","")</f>
        <v/>
      </c>
      <c r="C32" s="11"/>
      <c r="D32" s="11"/>
      <c r="E32" s="11"/>
      <c r="F32" s="8"/>
      <c r="G32" s="20"/>
      <c r="I32" s="58"/>
      <c r="J32" s="54"/>
      <c r="K32" s="54"/>
      <c r="L32" s="54"/>
      <c r="M32" s="54"/>
      <c r="N32" s="55"/>
      <c r="O32" s="56"/>
    </row>
    <row r="33" spans="1:15" ht="15" customHeight="1" x14ac:dyDescent="0.3">
      <c r="A33" s="21" t="s">
        <v>48</v>
      </c>
      <c r="B33" s="161" t="str">
        <f>IF(B31="","",VLOOKUP(B31,bdd_base_remboursement,2,FALSE))</f>
        <v/>
      </c>
      <c r="C33" s="161"/>
      <c r="D33" s="161"/>
      <c r="E33" s="161"/>
      <c r="F33" s="161"/>
      <c r="G33" s="20"/>
      <c r="I33" s="53" t="s">
        <v>48</v>
      </c>
      <c r="J33" s="143">
        <f>D34</f>
        <v>0</v>
      </c>
      <c r="K33" s="143"/>
      <c r="L33" s="143"/>
      <c r="M33" s="143"/>
      <c r="N33" s="143"/>
      <c r="O33" s="56"/>
    </row>
    <row r="34" spans="1:15" ht="15" customHeight="1" x14ac:dyDescent="0.3">
      <c r="A34" s="23"/>
      <c r="B34" s="12"/>
      <c r="C34" s="11"/>
      <c r="D34" s="11"/>
      <c r="E34" s="11"/>
      <c r="F34" s="8"/>
      <c r="G34" s="20"/>
      <c r="I34" s="59"/>
      <c r="J34" s="60"/>
      <c r="K34" s="54"/>
      <c r="L34" s="54"/>
      <c r="M34" s="54"/>
      <c r="N34" s="55"/>
      <c r="O34" s="56"/>
    </row>
    <row r="35" spans="1:15" ht="15" customHeight="1" x14ac:dyDescent="0.3">
      <c r="A35" s="21" t="s">
        <v>49</v>
      </c>
      <c r="B35" s="160" t="str">
        <f>IF(B29="Oui",B18,"")</f>
        <v/>
      </c>
      <c r="C35" s="160"/>
      <c r="D35" s="11"/>
      <c r="E35" s="24" t="s">
        <v>71</v>
      </c>
      <c r="F35" s="162"/>
      <c r="G35" s="163"/>
      <c r="I35" s="53" t="s">
        <v>49</v>
      </c>
      <c r="J35" s="154" t="str">
        <f>B35</f>
        <v/>
      </c>
      <c r="K35" s="154"/>
      <c r="L35" s="54"/>
      <c r="M35" s="61" t="s">
        <v>71</v>
      </c>
      <c r="N35" s="155">
        <f>F35</f>
        <v>0</v>
      </c>
      <c r="O35" s="156"/>
    </row>
    <row r="36" spans="1:15" ht="15" customHeight="1" x14ac:dyDescent="0.3">
      <c r="A36" s="25"/>
      <c r="B36" s="14"/>
      <c r="C36" s="14"/>
      <c r="D36" s="14"/>
      <c r="E36" s="14"/>
      <c r="F36" s="14"/>
      <c r="G36" s="26"/>
      <c r="I36" s="62"/>
      <c r="J36" s="63"/>
      <c r="K36" s="63"/>
      <c r="L36" s="63"/>
      <c r="M36" s="63"/>
      <c r="N36" s="63"/>
      <c r="O36" s="64"/>
    </row>
    <row r="37" spans="1:15" ht="15" customHeight="1" x14ac:dyDescent="0.3">
      <c r="A37" s="25"/>
      <c r="B37" s="14"/>
      <c r="C37" s="14"/>
      <c r="D37" s="14"/>
      <c r="E37" s="14"/>
      <c r="F37" s="14"/>
      <c r="G37" s="26"/>
      <c r="I37" s="62"/>
      <c r="J37" s="63"/>
      <c r="K37" s="63"/>
      <c r="L37" s="63"/>
      <c r="M37" s="63"/>
      <c r="N37" s="63"/>
      <c r="O37" s="64"/>
    </row>
    <row r="38" spans="1:15" ht="23.25" x14ac:dyDescent="0.35">
      <c r="A38" s="164" t="s">
        <v>51</v>
      </c>
      <c r="B38" s="165"/>
      <c r="C38" s="166" t="str">
        <f>IF(B29="NON","",VLOOKUP(B31,bdd_base_remboursement,4,FALSE)*Quantité)</f>
        <v/>
      </c>
      <c r="D38" s="167"/>
      <c r="E38" s="27"/>
      <c r="F38" s="27"/>
      <c r="G38" s="28"/>
      <c r="I38" s="146" t="s">
        <v>51</v>
      </c>
      <c r="J38" s="147"/>
      <c r="K38" s="152" t="str">
        <f>C38</f>
        <v/>
      </c>
      <c r="L38" s="153"/>
      <c r="M38" s="65"/>
      <c r="N38" s="65"/>
      <c r="O38" s="66"/>
    </row>
    <row r="39" spans="1:15" ht="15" customHeight="1" x14ac:dyDescent="0.3">
      <c r="A39" s="123"/>
      <c r="B39" s="124"/>
      <c r="C39" s="124"/>
      <c r="D39" s="124"/>
      <c r="E39" s="14"/>
      <c r="F39" s="125"/>
      <c r="G39" s="126"/>
      <c r="I39" s="148"/>
      <c r="J39" s="149"/>
      <c r="K39" s="149"/>
      <c r="L39" s="149"/>
      <c r="M39" s="63"/>
      <c r="N39" s="150"/>
      <c r="O39" s="151"/>
    </row>
    <row r="40" spans="1:15" ht="15" customHeight="1" x14ac:dyDescent="0.3">
      <c r="A40" s="21" t="s">
        <v>0</v>
      </c>
      <c r="B40" s="14"/>
      <c r="C40" s="14"/>
      <c r="D40" s="14"/>
      <c r="E40" s="14"/>
      <c r="F40" s="14"/>
      <c r="G40" s="26"/>
      <c r="I40" s="53" t="s">
        <v>0</v>
      </c>
      <c r="J40" s="63"/>
      <c r="K40" s="63"/>
      <c r="L40" s="63"/>
      <c r="M40" s="63"/>
      <c r="N40" s="63"/>
      <c r="O40" s="64"/>
    </row>
    <row r="41" spans="1:15" ht="15" customHeight="1" x14ac:dyDescent="0.3">
      <c r="A41" s="25"/>
      <c r="B41" s="14"/>
      <c r="C41" s="14"/>
      <c r="D41" s="29"/>
      <c r="E41" s="29"/>
      <c r="F41" s="29"/>
      <c r="G41" s="30"/>
      <c r="I41" s="62"/>
      <c r="J41" s="63"/>
      <c r="K41" s="63"/>
      <c r="L41" s="67"/>
      <c r="M41" s="67"/>
      <c r="N41" s="67"/>
      <c r="O41" s="68"/>
    </row>
    <row r="42" spans="1:15" ht="15" customHeight="1" x14ac:dyDescent="0.3">
      <c r="A42" s="21" t="s">
        <v>49</v>
      </c>
      <c r="B42" s="139" t="str">
        <f>IF(B29="NON","",IF(B31="Coupe de France",C38,C38/2))</f>
        <v/>
      </c>
      <c r="C42" s="140"/>
      <c r="D42" s="11"/>
      <c r="E42" s="24" t="s">
        <v>71</v>
      </c>
      <c r="F42" s="141" t="str">
        <f>IF(B29="NON","",IF(AND(B31="Coupe de France",B14="Coupe de France"),"",IF(B14="Coupe de France",C38/2,((C21/2)+(C38/2))/2)))</f>
        <v/>
      </c>
      <c r="G42" s="142"/>
      <c r="I42" s="53" t="s">
        <v>49</v>
      </c>
      <c r="J42" s="134" t="str">
        <f>B42</f>
        <v/>
      </c>
      <c r="K42" s="135"/>
      <c r="L42" s="54"/>
      <c r="M42" s="61" t="s">
        <v>71</v>
      </c>
      <c r="N42" s="136" t="str">
        <f>F42</f>
        <v/>
      </c>
      <c r="O42" s="137"/>
    </row>
    <row r="43" spans="1:15" x14ac:dyDescent="0.3">
      <c r="A43" s="31"/>
      <c r="B43" s="32"/>
      <c r="C43" s="32"/>
      <c r="D43" s="32"/>
      <c r="E43" s="32"/>
      <c r="F43" s="32"/>
      <c r="G43" s="33"/>
      <c r="I43" s="69"/>
      <c r="J43" s="70"/>
      <c r="K43" s="70"/>
      <c r="L43" s="70"/>
      <c r="M43" s="70"/>
      <c r="N43" s="70"/>
      <c r="O43" s="71"/>
    </row>
    <row r="44" spans="1:15" x14ac:dyDescent="0.3">
      <c r="I44" s="74"/>
      <c r="J44" s="74"/>
      <c r="K44" s="74"/>
      <c r="L44" s="74"/>
      <c r="M44" s="74"/>
      <c r="N44" s="74"/>
      <c r="O44" s="74"/>
    </row>
    <row r="45" spans="1:15" x14ac:dyDescent="0.3">
      <c r="A45" s="34"/>
      <c r="B45" s="17"/>
      <c r="C45" s="17"/>
      <c r="D45" s="17"/>
      <c r="E45" s="17"/>
      <c r="F45" s="17"/>
      <c r="G45" s="18"/>
      <c r="I45" s="75"/>
      <c r="J45" s="51"/>
      <c r="K45" s="51"/>
      <c r="L45" s="51"/>
      <c r="M45" s="51"/>
      <c r="N45" s="51"/>
      <c r="O45" s="52"/>
    </row>
    <row r="46" spans="1:15" x14ac:dyDescent="0.3">
      <c r="A46" s="21" t="s">
        <v>55</v>
      </c>
      <c r="B46" s="14"/>
      <c r="C46" s="14"/>
      <c r="D46" s="14"/>
      <c r="E46" s="14"/>
      <c r="F46" s="14"/>
      <c r="G46" s="26"/>
      <c r="I46" s="53" t="s">
        <v>55</v>
      </c>
      <c r="J46" s="63"/>
      <c r="K46" s="63"/>
      <c r="L46" s="63"/>
      <c r="M46" s="63"/>
      <c r="N46" s="63"/>
      <c r="O46" s="64"/>
    </row>
    <row r="47" spans="1:15" x14ac:dyDescent="0.3">
      <c r="A47" s="25"/>
      <c r="B47" s="14"/>
      <c r="C47" s="14"/>
      <c r="D47" s="29"/>
      <c r="E47" s="29"/>
      <c r="F47" s="29"/>
      <c r="G47" s="30"/>
      <c r="I47" s="62"/>
      <c r="J47" s="63"/>
      <c r="K47" s="63"/>
      <c r="L47" s="67"/>
      <c r="M47" s="67"/>
      <c r="N47" s="67"/>
      <c r="O47" s="68"/>
    </row>
    <row r="48" spans="1:15" x14ac:dyDescent="0.3">
      <c r="A48" s="21" t="s">
        <v>49</v>
      </c>
      <c r="B48" s="40">
        <f>SUM(B42,B25)</f>
        <v>0</v>
      </c>
      <c r="C48" s="41"/>
      <c r="D48" s="11"/>
      <c r="E48" s="24" t="s">
        <v>70</v>
      </c>
      <c r="F48" s="40" t="str">
        <f>F25</f>
        <v/>
      </c>
      <c r="G48" s="41"/>
      <c r="I48" s="53" t="s">
        <v>49</v>
      </c>
      <c r="J48" s="76">
        <f>B48</f>
        <v>0</v>
      </c>
      <c r="K48" s="77"/>
      <c r="L48" s="54"/>
      <c r="M48" s="61" t="s">
        <v>70</v>
      </c>
      <c r="N48" s="76" t="str">
        <f>F48</f>
        <v/>
      </c>
      <c r="O48" s="77"/>
    </row>
    <row r="49" spans="1:19" ht="23.25" x14ac:dyDescent="0.35">
      <c r="A49" s="21"/>
      <c r="B49" s="36"/>
      <c r="C49" s="36"/>
      <c r="D49" s="11"/>
      <c r="E49" s="24"/>
      <c r="F49" s="36"/>
      <c r="G49" s="37"/>
      <c r="I49" s="53"/>
      <c r="J49" s="78"/>
      <c r="K49" s="78"/>
      <c r="L49" s="54"/>
      <c r="M49" s="61"/>
      <c r="N49" s="78"/>
      <c r="O49" s="79"/>
    </row>
    <row r="50" spans="1:19" x14ac:dyDescent="0.3">
      <c r="A50" s="25"/>
      <c r="B50" s="14"/>
      <c r="C50" s="14"/>
      <c r="D50" s="14"/>
      <c r="E50" s="24" t="str">
        <f>IF(C38="","","Equipe visiteuse 2 :")</f>
        <v/>
      </c>
      <c r="F50" s="39">
        <f>IF(C38="",0,F42)</f>
        <v>0</v>
      </c>
      <c r="G50" s="38">
        <f>IF(C38="",0,C38/2)</f>
        <v>0</v>
      </c>
      <c r="I50" s="62"/>
      <c r="J50" s="63"/>
      <c r="K50" s="63"/>
      <c r="L50" s="63"/>
      <c r="M50" s="61" t="str">
        <f>IF(K38="","","Equipe visiteuse 2 :")</f>
        <v/>
      </c>
      <c r="N50" s="80">
        <f>F50</f>
        <v>0</v>
      </c>
      <c r="O50" s="81">
        <f>IF(K38="",0,K38/2)</f>
        <v>0</v>
      </c>
    </row>
    <row r="51" spans="1:19" x14ac:dyDescent="0.3">
      <c r="A51" s="31"/>
      <c r="B51" s="32"/>
      <c r="C51" s="32"/>
      <c r="D51" s="32"/>
      <c r="E51" s="32"/>
      <c r="F51" s="32"/>
      <c r="G51" s="33"/>
      <c r="I51" s="69"/>
      <c r="J51" s="70"/>
      <c r="K51" s="70"/>
      <c r="L51" s="70"/>
      <c r="M51" s="70"/>
      <c r="N51" s="70"/>
      <c r="O51" s="71"/>
    </row>
    <row r="53" spans="1:19" x14ac:dyDescent="0.3">
      <c r="A53" s="75"/>
      <c r="B53" s="51"/>
      <c r="C53" s="51"/>
      <c r="D53" s="51"/>
      <c r="E53" s="51"/>
      <c r="F53" s="51"/>
      <c r="G53" s="52"/>
      <c r="I53" s="75"/>
      <c r="J53" s="51"/>
      <c r="K53" s="51"/>
      <c r="L53" s="51"/>
      <c r="M53" s="51"/>
      <c r="N53" s="51"/>
      <c r="O53" s="52"/>
      <c r="Q53" s="110" t="s">
        <v>99</v>
      </c>
    </row>
    <row r="54" spans="1:19" x14ac:dyDescent="0.3">
      <c r="A54" s="127" t="str">
        <f>IF(Nbrearbitre="Oui","Nom et prénom de l'arbitre :","Nom et prénom de l'arbitre n° 1 :")</f>
        <v>Nom et prénom de l'arbitre :</v>
      </c>
      <c r="B54" s="128"/>
      <c r="C54" s="128"/>
      <c r="D54" s="115"/>
      <c r="E54" s="129" t="str">
        <f>IF(Nbrearbitre="Oui","","Nom et prénom de l'arbitre n° 2 :")</f>
        <v/>
      </c>
      <c r="F54" s="129"/>
      <c r="G54" s="130"/>
      <c r="I54" s="127" t="str">
        <f>IF(Nbrearbitre="Oui","Nom et prénom de l'arbitre :","Nom et prénom de l'arbitre n° 1 :")</f>
        <v>Nom et prénom de l'arbitre :</v>
      </c>
      <c r="J54" s="128"/>
      <c r="K54" s="128"/>
      <c r="L54" s="115"/>
      <c r="M54" s="129" t="str">
        <f>IF(Nbrearbitre="Oui","","Nom et prénom de l'arbitre n° 2 :")</f>
        <v/>
      </c>
      <c r="N54" s="129"/>
      <c r="O54" s="130"/>
      <c r="Q54" s="9" t="s">
        <v>98</v>
      </c>
      <c r="S54" s="44" t="s">
        <v>73</v>
      </c>
    </row>
    <row r="55" spans="1:19" x14ac:dyDescent="0.3">
      <c r="A55" s="111"/>
      <c r="B55" s="45"/>
      <c r="C55" s="45"/>
      <c r="D55" s="115"/>
      <c r="E55" s="45"/>
      <c r="F55" s="45"/>
      <c r="G55" s="46"/>
      <c r="I55" s="111"/>
      <c r="J55" s="45"/>
      <c r="K55" s="45"/>
      <c r="L55" s="115"/>
      <c r="M55" s="45"/>
      <c r="N55" s="45"/>
      <c r="O55" s="46"/>
      <c r="R55" s="118" t="s">
        <v>100</v>
      </c>
      <c r="S55" s="117">
        <f>Quantité</f>
        <v>1</v>
      </c>
    </row>
    <row r="56" spans="1:19" x14ac:dyDescent="0.3">
      <c r="A56" s="131" t="str">
        <f>IF(Nbrearbitre="Oui","Signature :","Signature arbitre n°1 :")</f>
        <v>Signature :</v>
      </c>
      <c r="B56" s="132"/>
      <c r="C56" s="132"/>
      <c r="D56" s="55"/>
      <c r="E56" s="132" t="str">
        <f>IF(Nbrearbitre="Oui","","Signature arbitre n°2 :")</f>
        <v/>
      </c>
      <c r="F56" s="132"/>
      <c r="G56" s="133"/>
      <c r="I56" s="131" t="str">
        <f>IF(Nbrearbitre="Oui","Signature :","Signature arbitre n°1 :")</f>
        <v>Signature :</v>
      </c>
      <c r="J56" s="132"/>
      <c r="K56" s="132"/>
      <c r="L56" s="55"/>
      <c r="M56" s="132" t="str">
        <f>IF(Nbrearbitre="Oui","","Signature arbitre n°2 :")</f>
        <v/>
      </c>
      <c r="N56" s="132"/>
      <c r="O56" s="133"/>
    </row>
    <row r="57" spans="1:19" x14ac:dyDescent="0.3">
      <c r="A57" s="112"/>
      <c r="B57" s="45"/>
      <c r="C57" s="45"/>
      <c r="D57" s="115"/>
      <c r="E57" s="45"/>
      <c r="F57" s="45"/>
      <c r="G57" s="46"/>
      <c r="I57" s="112"/>
      <c r="J57" s="45"/>
      <c r="K57" s="45"/>
      <c r="L57" s="115"/>
      <c r="M57" s="45"/>
      <c r="N57" s="45"/>
      <c r="O57" s="46"/>
    </row>
    <row r="58" spans="1:19" x14ac:dyDescent="0.3">
      <c r="A58" s="113"/>
      <c r="B58" s="45"/>
      <c r="C58" s="45"/>
      <c r="D58" s="115"/>
      <c r="E58" s="45"/>
      <c r="F58" s="45"/>
      <c r="G58" s="46"/>
      <c r="I58" s="113"/>
      <c r="J58" s="45"/>
      <c r="K58" s="45"/>
      <c r="L58" s="115"/>
      <c r="M58" s="45"/>
      <c r="N58" s="45"/>
      <c r="O58" s="46"/>
    </row>
    <row r="59" spans="1:19" x14ac:dyDescent="0.3">
      <c r="A59" s="114"/>
      <c r="B59" s="47"/>
      <c r="C59" s="47"/>
      <c r="D59" s="116"/>
      <c r="E59" s="47"/>
      <c r="F59" s="47"/>
      <c r="G59" s="48"/>
      <c r="I59" s="114"/>
      <c r="J59" s="47"/>
      <c r="K59" s="47"/>
      <c r="L59" s="116"/>
      <c r="M59" s="47"/>
      <c r="N59" s="47"/>
      <c r="O59" s="48"/>
    </row>
    <row r="60" spans="1:19" x14ac:dyDescent="0.3">
      <c r="A60" s="138" t="s">
        <v>97</v>
      </c>
      <c r="B60" s="138"/>
      <c r="C60" s="138"/>
      <c r="D60" s="138"/>
      <c r="E60" s="138"/>
      <c r="F60" s="138"/>
      <c r="G60" s="138"/>
      <c r="I60" s="138" t="s">
        <v>97</v>
      </c>
      <c r="J60" s="138"/>
      <c r="K60" s="138"/>
      <c r="L60" s="138"/>
      <c r="M60" s="138"/>
      <c r="N60" s="138"/>
      <c r="O60" s="138"/>
    </row>
    <row r="61" spans="1:19" x14ac:dyDescent="0.3">
      <c r="A61" s="138"/>
      <c r="B61" s="138"/>
      <c r="C61" s="138"/>
      <c r="D61" s="138"/>
      <c r="E61" s="138"/>
      <c r="F61" s="138"/>
      <c r="G61" s="138"/>
      <c r="I61" s="138"/>
      <c r="J61" s="138"/>
      <c r="K61" s="138"/>
      <c r="L61" s="138"/>
      <c r="M61" s="138"/>
      <c r="N61" s="138"/>
      <c r="O61" s="138"/>
    </row>
  </sheetData>
  <sheetProtection algorithmName="SHA-512" hashValue="5KzbZna4IsAeKMJZQcND5m6v5eIx8nrkLO6l9dCSXqxx8ZttalpEvJu2BJz2e/NAtETwBnFNscJ8uM71IVJIyw==" saltValue="Rjuq1L9sBChjRJj8LI/PyA==" spinCount="100000" sheet="1" objects="1" scenarios="1"/>
  <mergeCells count="55">
    <mergeCell ref="B18:C18"/>
    <mergeCell ref="B25:C25"/>
    <mergeCell ref="F25:G25"/>
    <mergeCell ref="F35:G35"/>
    <mergeCell ref="A38:B38"/>
    <mergeCell ref="C38:D38"/>
    <mergeCell ref="B31:F31"/>
    <mergeCell ref="B33:F33"/>
    <mergeCell ref="B35:C35"/>
    <mergeCell ref="F18:G18"/>
    <mergeCell ref="A21:B21"/>
    <mergeCell ref="C21:D21"/>
    <mergeCell ref="A22:G22"/>
    <mergeCell ref="B12:C12"/>
    <mergeCell ref="I9:O9"/>
    <mergeCell ref="J12:K12"/>
    <mergeCell ref="J14:N14"/>
    <mergeCell ref="J16:N16"/>
    <mergeCell ref="B14:F14"/>
    <mergeCell ref="B16:F16"/>
    <mergeCell ref="A9:G9"/>
    <mergeCell ref="J18:K18"/>
    <mergeCell ref="N18:O18"/>
    <mergeCell ref="I21:J21"/>
    <mergeCell ref="I39:L39"/>
    <mergeCell ref="N39:O39"/>
    <mergeCell ref="K21:L21"/>
    <mergeCell ref="I22:L22"/>
    <mergeCell ref="N22:O22"/>
    <mergeCell ref="J25:K25"/>
    <mergeCell ref="N25:O25"/>
    <mergeCell ref="J31:N31"/>
    <mergeCell ref="J33:N33"/>
    <mergeCell ref="J35:K35"/>
    <mergeCell ref="N35:O35"/>
    <mergeCell ref="I38:J38"/>
    <mergeCell ref="K38:L38"/>
    <mergeCell ref="J42:K42"/>
    <mergeCell ref="N42:O42"/>
    <mergeCell ref="A60:G60"/>
    <mergeCell ref="A61:G61"/>
    <mergeCell ref="I60:O60"/>
    <mergeCell ref="I61:O61"/>
    <mergeCell ref="B42:C42"/>
    <mergeCell ref="F42:G42"/>
    <mergeCell ref="I54:K54"/>
    <mergeCell ref="M54:O54"/>
    <mergeCell ref="I56:K56"/>
    <mergeCell ref="M56:O56"/>
    <mergeCell ref="A39:D39"/>
    <mergeCell ref="F39:G39"/>
    <mergeCell ref="A54:C54"/>
    <mergeCell ref="E54:G54"/>
    <mergeCell ref="A56:C56"/>
    <mergeCell ref="E56:G56"/>
  </mergeCells>
  <conditionalFormatting sqref="G50">
    <cfRule type="cellIs" dxfId="3" priority="4" operator="notEqual">
      <formula>0</formula>
    </cfRule>
  </conditionalFormatting>
  <conditionalFormatting sqref="F50">
    <cfRule type="cellIs" dxfId="2" priority="3" operator="notEqual">
      <formula>0</formula>
    </cfRule>
  </conditionalFormatting>
  <conditionalFormatting sqref="O50">
    <cfRule type="cellIs" dxfId="1" priority="2" operator="notEqual">
      <formula>0</formula>
    </cfRule>
  </conditionalFormatting>
  <conditionalFormatting sqref="N50">
    <cfRule type="cellIs" dxfId="0" priority="1" operator="notEqual">
      <formula>0</formula>
    </cfRule>
  </conditionalFormatting>
  <dataValidations count="3">
    <dataValidation type="list" allowBlank="1" showInputMessage="1" showErrorMessage="1" sqref="B14 B31 J31" xr:uid="{00000000-0002-0000-0000-000000000000}">
      <formula1>Liste_compétitions</formula1>
    </dataValidation>
    <dataValidation type="list" allowBlank="1" showInputMessage="1" showErrorMessage="1" sqref="F18:G18 B18 D18 F35:G35 L18" xr:uid="{00000000-0002-0000-0000-000001000000}">
      <formula1>Liste_clubs</formula1>
    </dataValidation>
    <dataValidation type="list" allowBlank="1" showInputMessage="1" showErrorMessage="1" sqref="B29 S54" xr:uid="{00000000-0002-0000-0000-000002000000}">
      <formula1>CHOIX</formula1>
    </dataValidation>
  </dataValidations>
  <printOptions horizontalCentered="1" verticalCentered="1"/>
  <pageMargins left="0" right="0" top="0.35433070866141736" bottom="0.19685039370078741" header="0.11811023622047245" footer="0.19685039370078741"/>
  <pageSetup paperSize="9" scale="55" orientation="landscape" r:id="rId1"/>
  <headerFooter>
    <oddHeader xml:space="preserve">&amp;L&amp;G&amp;R&amp;"Calibri,Gras"&amp;20&amp;K04-011&amp;G
 </oddHeader>
  </headerFooter>
  <ignoredErrors>
    <ignoredError sqref="E54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6"/>
  <sheetViews>
    <sheetView topLeftCell="A2" workbookViewId="0">
      <selection activeCell="A3" sqref="A3:A23"/>
    </sheetView>
  </sheetViews>
  <sheetFormatPr baseColWidth="10" defaultRowHeight="15" x14ac:dyDescent="0.25"/>
  <cols>
    <col min="1" max="1" width="66" customWidth="1"/>
    <col min="2" max="2" width="12.85546875" bestFit="1" customWidth="1"/>
    <col min="3" max="3" width="13.7109375" style="6" customWidth="1"/>
    <col min="4" max="4" width="13.7109375" customWidth="1"/>
    <col min="8" max="8" width="0" hidden="1" customWidth="1"/>
  </cols>
  <sheetData>
    <row r="1" spans="1:8" ht="15.75" thickBot="1" x14ac:dyDescent="0.3">
      <c r="H1" t="s">
        <v>73</v>
      </c>
    </row>
    <row r="2" spans="1:8" ht="15.75" thickBot="1" x14ac:dyDescent="0.3">
      <c r="A2" s="102" t="s">
        <v>54</v>
      </c>
      <c r="B2" s="103" t="s">
        <v>87</v>
      </c>
      <c r="C2" s="104" t="s">
        <v>88</v>
      </c>
      <c r="D2" s="105" t="s">
        <v>90</v>
      </c>
      <c r="H2" t="s">
        <v>74</v>
      </c>
    </row>
    <row r="3" spans="1:8" x14ac:dyDescent="0.25">
      <c r="A3" s="98" t="s">
        <v>61</v>
      </c>
      <c r="B3" s="99" t="s">
        <v>46</v>
      </c>
      <c r="C3" s="100">
        <v>68</v>
      </c>
      <c r="D3" s="101">
        <v>40</v>
      </c>
    </row>
    <row r="4" spans="1:8" x14ac:dyDescent="0.25">
      <c r="A4" s="84" t="s">
        <v>62</v>
      </c>
      <c r="B4" s="85" t="s">
        <v>46</v>
      </c>
      <c r="C4" s="86">
        <v>66</v>
      </c>
      <c r="D4" s="87">
        <v>40</v>
      </c>
    </row>
    <row r="5" spans="1:8" x14ac:dyDescent="0.25">
      <c r="A5" s="84" t="s">
        <v>63</v>
      </c>
      <c r="B5" s="85" t="s">
        <v>46</v>
      </c>
      <c r="C5" s="86">
        <v>65</v>
      </c>
      <c r="D5" s="87">
        <v>40</v>
      </c>
    </row>
    <row r="6" spans="1:8" x14ac:dyDescent="0.25">
      <c r="A6" s="84" t="s">
        <v>64</v>
      </c>
      <c r="B6" s="85" t="s">
        <v>46</v>
      </c>
      <c r="C6" s="86">
        <v>63</v>
      </c>
      <c r="D6" s="87">
        <v>40</v>
      </c>
    </row>
    <row r="7" spans="1:8" x14ac:dyDescent="0.25">
      <c r="A7" s="84" t="s">
        <v>65</v>
      </c>
      <c r="B7" s="85" t="s">
        <v>46</v>
      </c>
      <c r="C7" s="86">
        <v>63</v>
      </c>
      <c r="D7" s="87">
        <v>40</v>
      </c>
    </row>
    <row r="8" spans="1:8" x14ac:dyDescent="0.25">
      <c r="A8" s="84" t="s">
        <v>66</v>
      </c>
      <c r="B8" s="85" t="s">
        <v>46</v>
      </c>
      <c r="C8" s="86">
        <v>58</v>
      </c>
      <c r="D8" s="87">
        <v>30</v>
      </c>
    </row>
    <row r="9" spans="1:8" x14ac:dyDescent="0.25">
      <c r="A9" s="84" t="s">
        <v>67</v>
      </c>
      <c r="B9" s="85" t="s">
        <v>46</v>
      </c>
      <c r="C9" s="86">
        <v>52</v>
      </c>
      <c r="D9" s="87">
        <v>25</v>
      </c>
    </row>
    <row r="10" spans="1:8" x14ac:dyDescent="0.25">
      <c r="A10" s="88" t="s">
        <v>68</v>
      </c>
      <c r="B10" s="89" t="s">
        <v>46</v>
      </c>
      <c r="C10" s="86">
        <v>50</v>
      </c>
      <c r="D10" s="87">
        <v>20</v>
      </c>
    </row>
    <row r="11" spans="1:8" x14ac:dyDescent="0.25">
      <c r="A11" s="88" t="s">
        <v>69</v>
      </c>
      <c r="B11" s="89" t="s">
        <v>46</v>
      </c>
      <c r="C11" s="86">
        <v>45</v>
      </c>
      <c r="D11" s="87">
        <v>20</v>
      </c>
    </row>
    <row r="12" spans="1:8" x14ac:dyDescent="0.25">
      <c r="A12" s="84"/>
      <c r="B12" s="85"/>
      <c r="C12" s="90"/>
      <c r="D12" s="91"/>
    </row>
    <row r="13" spans="1:8" x14ac:dyDescent="0.25">
      <c r="A13" s="92" t="s">
        <v>44</v>
      </c>
      <c r="B13" s="93"/>
      <c r="C13" s="90"/>
      <c r="D13" s="91"/>
    </row>
    <row r="14" spans="1:8" x14ac:dyDescent="0.25">
      <c r="A14" s="84" t="s">
        <v>60</v>
      </c>
      <c r="B14" s="85" t="s">
        <v>89</v>
      </c>
      <c r="C14" s="86">
        <v>67</v>
      </c>
      <c r="D14" s="87">
        <v>40</v>
      </c>
    </row>
    <row r="15" spans="1:8" x14ac:dyDescent="0.25">
      <c r="A15" s="84" t="s">
        <v>56</v>
      </c>
      <c r="B15" s="85" t="s">
        <v>89</v>
      </c>
      <c r="C15" s="86">
        <v>58</v>
      </c>
      <c r="D15" s="87">
        <v>30</v>
      </c>
    </row>
    <row r="16" spans="1:8" x14ac:dyDescent="0.25">
      <c r="A16" s="84" t="s">
        <v>57</v>
      </c>
      <c r="B16" s="85" t="s">
        <v>89</v>
      </c>
      <c r="C16" s="86">
        <v>52</v>
      </c>
      <c r="D16" s="87">
        <v>25</v>
      </c>
    </row>
    <row r="17" spans="1:4" x14ac:dyDescent="0.25">
      <c r="A17" s="88" t="s">
        <v>58</v>
      </c>
      <c r="B17" s="89" t="s">
        <v>89</v>
      </c>
      <c r="C17" s="86">
        <v>50</v>
      </c>
      <c r="D17" s="87">
        <v>20</v>
      </c>
    </row>
    <row r="18" spans="1:4" x14ac:dyDescent="0.25">
      <c r="A18" s="88" t="s">
        <v>59</v>
      </c>
      <c r="B18" s="89" t="s">
        <v>89</v>
      </c>
      <c r="C18" s="86">
        <v>45</v>
      </c>
      <c r="D18" s="87">
        <v>20</v>
      </c>
    </row>
    <row r="19" spans="1:4" x14ac:dyDescent="0.25">
      <c r="A19" s="84"/>
      <c r="B19" s="89"/>
      <c r="C19" s="86"/>
      <c r="D19" s="108" t="s">
        <v>85</v>
      </c>
    </row>
    <row r="20" spans="1:4" x14ac:dyDescent="0.25">
      <c r="A20" s="84"/>
      <c r="B20" s="89"/>
      <c r="C20" s="86"/>
      <c r="D20" s="108" t="s">
        <v>86</v>
      </c>
    </row>
    <row r="21" spans="1:4" x14ac:dyDescent="0.25">
      <c r="A21" s="88" t="s">
        <v>92</v>
      </c>
      <c r="B21" s="85" t="s">
        <v>89</v>
      </c>
      <c r="C21" s="86">
        <v>67</v>
      </c>
      <c r="D21" s="87">
        <v>40</v>
      </c>
    </row>
    <row r="22" spans="1:4" x14ac:dyDescent="0.25">
      <c r="A22" s="109"/>
      <c r="B22" s="173" t="s">
        <v>93</v>
      </c>
      <c r="C22" s="174"/>
      <c r="D22" s="175"/>
    </row>
    <row r="23" spans="1:4" x14ac:dyDescent="0.25">
      <c r="A23" s="84" t="s">
        <v>96</v>
      </c>
      <c r="B23" s="85" t="s">
        <v>94</v>
      </c>
      <c r="C23" s="86">
        <v>30</v>
      </c>
      <c r="D23" s="107" t="s">
        <v>95</v>
      </c>
    </row>
    <row r="24" spans="1:4" ht="15.75" thickBot="1" x14ac:dyDescent="0.3">
      <c r="A24" s="94"/>
      <c r="B24" s="95"/>
      <c r="C24" s="96"/>
      <c r="D24" s="97"/>
    </row>
    <row r="26" spans="1:4" x14ac:dyDescent="0.25">
      <c r="C26" s="7"/>
    </row>
  </sheetData>
  <sheetProtection algorithmName="SHA-512" hashValue="gIUms6K9jbd46etZTTTP6HDTeSVHKpABH4fVk7cr9IbPKCw1pe3DB60z5eTBteMJ0vN06nQLxrefZxd8uada2w==" saltValue="vDrj9hkfhhIrlOH/LjdSNw==" spinCount="100000" sheet="1" objects="1" scenarios="1"/>
  <mergeCells count="1">
    <mergeCell ref="B22:D22"/>
  </mergeCell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82EB-8FA0-4A2F-9216-A9438AC2F3C0}">
  <dimension ref="A1:A10"/>
  <sheetViews>
    <sheetView showGridLines="0" workbookViewId="0">
      <selection activeCell="D14" sqref="D14"/>
    </sheetView>
  </sheetViews>
  <sheetFormatPr baseColWidth="10" defaultRowHeight="15" x14ac:dyDescent="0.25"/>
  <sheetData>
    <row r="1" spans="1:1" x14ac:dyDescent="0.25">
      <c r="A1" s="121" t="s">
        <v>101</v>
      </c>
    </row>
    <row r="3" spans="1:1" x14ac:dyDescent="0.25">
      <c r="A3" s="122" t="s">
        <v>102</v>
      </c>
    </row>
    <row r="4" spans="1:1" x14ac:dyDescent="0.25">
      <c r="A4" s="120" t="s">
        <v>107</v>
      </c>
    </row>
    <row r="5" spans="1:1" x14ac:dyDescent="0.25">
      <c r="A5" s="120"/>
    </row>
    <row r="6" spans="1:1" x14ac:dyDescent="0.25">
      <c r="A6" s="122" t="s">
        <v>103</v>
      </c>
    </row>
    <row r="7" spans="1:1" x14ac:dyDescent="0.25">
      <c r="A7" s="120" t="s">
        <v>106</v>
      </c>
    </row>
    <row r="8" spans="1:1" x14ac:dyDescent="0.25">
      <c r="A8" s="120"/>
    </row>
    <row r="9" spans="1:1" x14ac:dyDescent="0.25">
      <c r="A9" s="122" t="s">
        <v>105</v>
      </c>
    </row>
    <row r="10" spans="1:1" x14ac:dyDescent="0.25">
      <c r="A10" s="120" t="s">
        <v>104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9" tint="-0.249977111117893"/>
  </sheetPr>
  <dimension ref="A1:A173"/>
  <sheetViews>
    <sheetView zoomScale="80" zoomScaleNormal="80" workbookViewId="0">
      <pane ySplit="2" topLeftCell="A45" activePane="bottomLeft" state="frozen"/>
      <selection pane="bottomLeft" activeCell="A3" sqref="A3:A54"/>
    </sheetView>
  </sheetViews>
  <sheetFormatPr baseColWidth="10" defaultRowHeight="15" x14ac:dyDescent="0.25"/>
  <cols>
    <col min="1" max="1" width="69.28515625" style="5" customWidth="1"/>
    <col min="2" max="2" width="11.42578125" customWidth="1"/>
  </cols>
  <sheetData>
    <row r="1" spans="1:1" ht="21.75" hidden="1" customHeight="1" thickBot="1" x14ac:dyDescent="0.3">
      <c r="A1" s="1" t="s">
        <v>1</v>
      </c>
    </row>
    <row r="2" spans="1:1" ht="15.75" thickBot="1" x14ac:dyDescent="0.3">
      <c r="A2" s="2" t="s">
        <v>2</v>
      </c>
    </row>
    <row r="3" spans="1:1" x14ac:dyDescent="0.25">
      <c r="A3" s="83"/>
    </row>
    <row r="4" spans="1:1" x14ac:dyDescent="0.25">
      <c r="A4" s="3" t="s">
        <v>8</v>
      </c>
    </row>
    <row r="5" spans="1:1" x14ac:dyDescent="0.25">
      <c r="A5" s="3" t="s">
        <v>10</v>
      </c>
    </row>
    <row r="6" spans="1:1" x14ac:dyDescent="0.25">
      <c r="A6" s="3" t="s">
        <v>9</v>
      </c>
    </row>
    <row r="7" spans="1:1" x14ac:dyDescent="0.25">
      <c r="A7" s="3" t="s">
        <v>20</v>
      </c>
    </row>
    <row r="8" spans="1:1" x14ac:dyDescent="0.25">
      <c r="A8" s="3" t="s">
        <v>11</v>
      </c>
    </row>
    <row r="9" spans="1:1" x14ac:dyDescent="0.25">
      <c r="A9" s="3" t="s">
        <v>75</v>
      </c>
    </row>
    <row r="10" spans="1:1" x14ac:dyDescent="0.25">
      <c r="A10" s="3" t="s">
        <v>12</v>
      </c>
    </row>
    <row r="11" spans="1:1" x14ac:dyDescent="0.25">
      <c r="A11" s="4" t="s">
        <v>13</v>
      </c>
    </row>
    <row r="12" spans="1:1" x14ac:dyDescent="0.25">
      <c r="A12" s="4" t="s">
        <v>77</v>
      </c>
    </row>
    <row r="13" spans="1:1" x14ac:dyDescent="0.25">
      <c r="A13" s="4" t="s">
        <v>14</v>
      </c>
    </row>
    <row r="14" spans="1:1" x14ac:dyDescent="0.25">
      <c r="A14" s="4" t="s">
        <v>78</v>
      </c>
    </row>
    <row r="15" spans="1:1" x14ac:dyDescent="0.25">
      <c r="A15" s="4" t="s">
        <v>79</v>
      </c>
    </row>
    <row r="16" spans="1:1" x14ac:dyDescent="0.25">
      <c r="A16" s="4" t="s">
        <v>34</v>
      </c>
    </row>
    <row r="17" spans="1:1" x14ac:dyDescent="0.25">
      <c r="A17" s="4" t="s">
        <v>22</v>
      </c>
    </row>
    <row r="18" spans="1:1" x14ac:dyDescent="0.25">
      <c r="A18" s="4" t="s">
        <v>18</v>
      </c>
    </row>
    <row r="19" spans="1:1" x14ac:dyDescent="0.25">
      <c r="A19" s="4" t="s">
        <v>25</v>
      </c>
    </row>
    <row r="20" spans="1:1" x14ac:dyDescent="0.25">
      <c r="A20" s="4" t="s">
        <v>19</v>
      </c>
    </row>
    <row r="21" spans="1:1" x14ac:dyDescent="0.25">
      <c r="A21" s="4" t="s">
        <v>4</v>
      </c>
    </row>
    <row r="22" spans="1:1" x14ac:dyDescent="0.25">
      <c r="A22" s="4" t="s">
        <v>15</v>
      </c>
    </row>
    <row r="23" spans="1:1" x14ac:dyDescent="0.25">
      <c r="A23" s="4" t="s">
        <v>38</v>
      </c>
    </row>
    <row r="24" spans="1:1" x14ac:dyDescent="0.25">
      <c r="A24" s="4" t="s">
        <v>81</v>
      </c>
    </row>
    <row r="25" spans="1:1" x14ac:dyDescent="0.25">
      <c r="A25" s="4" t="s">
        <v>16</v>
      </c>
    </row>
    <row r="26" spans="1:1" x14ac:dyDescent="0.25">
      <c r="A26" s="4" t="s">
        <v>30</v>
      </c>
    </row>
    <row r="27" spans="1:1" x14ac:dyDescent="0.25">
      <c r="A27" s="4" t="s">
        <v>35</v>
      </c>
    </row>
    <row r="28" spans="1:1" x14ac:dyDescent="0.25">
      <c r="A28" s="4" t="s">
        <v>21</v>
      </c>
    </row>
    <row r="29" spans="1:1" x14ac:dyDescent="0.25">
      <c r="A29" s="4" t="s">
        <v>40</v>
      </c>
    </row>
    <row r="30" spans="1:1" x14ac:dyDescent="0.25">
      <c r="A30" s="4" t="s">
        <v>7</v>
      </c>
    </row>
    <row r="31" spans="1:1" x14ac:dyDescent="0.25">
      <c r="A31" s="4" t="s">
        <v>6</v>
      </c>
    </row>
    <row r="32" spans="1:1" x14ac:dyDescent="0.25">
      <c r="A32" s="4" t="s">
        <v>76</v>
      </c>
    </row>
    <row r="33" spans="1:1" x14ac:dyDescent="0.25">
      <c r="A33" s="4" t="s">
        <v>24</v>
      </c>
    </row>
    <row r="34" spans="1:1" x14ac:dyDescent="0.25">
      <c r="A34" s="4" t="s">
        <v>27</v>
      </c>
    </row>
    <row r="35" spans="1:1" x14ac:dyDescent="0.25">
      <c r="A35" s="4" t="s">
        <v>41</v>
      </c>
    </row>
    <row r="36" spans="1:1" x14ac:dyDescent="0.25">
      <c r="A36" s="4" t="s">
        <v>31</v>
      </c>
    </row>
    <row r="37" spans="1:1" x14ac:dyDescent="0.25">
      <c r="A37" s="4" t="s">
        <v>28</v>
      </c>
    </row>
    <row r="38" spans="1:1" x14ac:dyDescent="0.25">
      <c r="A38" s="4" t="s">
        <v>3</v>
      </c>
    </row>
    <row r="39" spans="1:1" x14ac:dyDescent="0.25">
      <c r="A39" s="4" t="s">
        <v>43</v>
      </c>
    </row>
    <row r="40" spans="1:1" x14ac:dyDescent="0.25">
      <c r="A40" s="4" t="s">
        <v>37</v>
      </c>
    </row>
    <row r="41" spans="1:1" x14ac:dyDescent="0.25">
      <c r="A41" s="4" t="s">
        <v>83</v>
      </c>
    </row>
    <row r="42" spans="1:1" x14ac:dyDescent="0.25">
      <c r="A42" s="4" t="s">
        <v>5</v>
      </c>
    </row>
    <row r="43" spans="1:1" x14ac:dyDescent="0.25">
      <c r="A43" s="4" t="s">
        <v>23</v>
      </c>
    </row>
    <row r="44" spans="1:1" x14ac:dyDescent="0.25">
      <c r="A44" s="4" t="s">
        <v>17</v>
      </c>
    </row>
    <row r="45" spans="1:1" x14ac:dyDescent="0.25">
      <c r="A45" s="4" t="s">
        <v>26</v>
      </c>
    </row>
    <row r="46" spans="1:1" x14ac:dyDescent="0.25">
      <c r="A46" s="4" t="s">
        <v>82</v>
      </c>
    </row>
    <row r="47" spans="1:1" x14ac:dyDescent="0.25">
      <c r="A47" s="4" t="s">
        <v>29</v>
      </c>
    </row>
    <row r="48" spans="1:1" x14ac:dyDescent="0.25">
      <c r="A48" s="4" t="s">
        <v>42</v>
      </c>
    </row>
    <row r="49" spans="1:1" x14ac:dyDescent="0.25">
      <c r="A49" s="4" t="s">
        <v>32</v>
      </c>
    </row>
    <row r="50" spans="1:1" x14ac:dyDescent="0.25">
      <c r="A50" s="4" t="s">
        <v>80</v>
      </c>
    </row>
    <row r="51" spans="1:1" x14ac:dyDescent="0.25">
      <c r="A51" s="4" t="s">
        <v>39</v>
      </c>
    </row>
    <row r="52" spans="1:1" x14ac:dyDescent="0.25">
      <c r="A52" s="4" t="s">
        <v>33</v>
      </c>
    </row>
    <row r="53" spans="1:1" x14ac:dyDescent="0.25">
      <c r="A53" s="4" t="s">
        <v>36</v>
      </c>
    </row>
    <row r="54" spans="1:1" x14ac:dyDescent="0.25">
      <c r="A54" s="4" t="s">
        <v>84</v>
      </c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09" spans="1:1" x14ac:dyDescent="0.25">
      <c r="A109" s="4"/>
    </row>
    <row r="110" spans="1:1" x14ac:dyDescent="0.25">
      <c r="A110" s="4"/>
    </row>
    <row r="111" spans="1:1" x14ac:dyDescent="0.25">
      <c r="A111" s="4"/>
    </row>
    <row r="112" spans="1:1" x14ac:dyDescent="0.25">
      <c r="A112" s="4"/>
    </row>
    <row r="113" spans="1:1" x14ac:dyDescent="0.25">
      <c r="A113" s="4"/>
    </row>
    <row r="114" spans="1:1" x14ac:dyDescent="0.25">
      <c r="A114" s="4"/>
    </row>
    <row r="115" spans="1:1" x14ac:dyDescent="0.25">
      <c r="A115" s="4"/>
    </row>
    <row r="116" spans="1:1" x14ac:dyDescent="0.25">
      <c r="A11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  <row r="120" spans="1:1" x14ac:dyDescent="0.25">
      <c r="A120" s="4"/>
    </row>
    <row r="121" spans="1:1" x14ac:dyDescent="0.25">
      <c r="A121" s="4"/>
    </row>
    <row r="122" spans="1:1" x14ac:dyDescent="0.25">
      <c r="A122" s="4"/>
    </row>
    <row r="123" spans="1:1" x14ac:dyDescent="0.25">
      <c r="A123" s="4"/>
    </row>
    <row r="124" spans="1:1" x14ac:dyDescent="0.25">
      <c r="A124" s="4"/>
    </row>
    <row r="125" spans="1:1" x14ac:dyDescent="0.25">
      <c r="A125" s="4"/>
    </row>
    <row r="126" spans="1:1" x14ac:dyDescent="0.25">
      <c r="A126" s="4"/>
    </row>
    <row r="127" spans="1:1" x14ac:dyDescent="0.25">
      <c r="A127" s="4"/>
    </row>
    <row r="128" spans="1:1" x14ac:dyDescent="0.25">
      <c r="A128" s="4"/>
    </row>
    <row r="129" spans="1:1" x14ac:dyDescent="0.25">
      <c r="A129" s="4"/>
    </row>
    <row r="130" spans="1:1" x14ac:dyDescent="0.25">
      <c r="A130" s="4"/>
    </row>
    <row r="131" spans="1:1" x14ac:dyDescent="0.25">
      <c r="A131" s="4"/>
    </row>
    <row r="132" spans="1:1" x14ac:dyDescent="0.25">
      <c r="A132" s="4"/>
    </row>
    <row r="133" spans="1:1" x14ac:dyDescent="0.25">
      <c r="A133" s="4"/>
    </row>
    <row r="134" spans="1:1" x14ac:dyDescent="0.25">
      <c r="A134" s="4"/>
    </row>
    <row r="135" spans="1:1" x14ac:dyDescent="0.25">
      <c r="A135" s="4"/>
    </row>
    <row r="136" spans="1:1" x14ac:dyDescent="0.25">
      <c r="A136" s="4"/>
    </row>
    <row r="137" spans="1:1" x14ac:dyDescent="0.25">
      <c r="A137" s="4"/>
    </row>
    <row r="138" spans="1:1" x14ac:dyDescent="0.25">
      <c r="A138" s="4"/>
    </row>
    <row r="139" spans="1:1" x14ac:dyDescent="0.25">
      <c r="A139" s="4"/>
    </row>
    <row r="140" spans="1:1" x14ac:dyDescent="0.25">
      <c r="A140" s="4"/>
    </row>
    <row r="141" spans="1:1" x14ac:dyDescent="0.25">
      <c r="A141" s="4"/>
    </row>
    <row r="142" spans="1:1" x14ac:dyDescent="0.25">
      <c r="A142" s="4"/>
    </row>
    <row r="143" spans="1:1" x14ac:dyDescent="0.25">
      <c r="A143" s="4"/>
    </row>
    <row r="144" spans="1:1" x14ac:dyDescent="0.25">
      <c r="A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4"/>
    </row>
    <row r="157" spans="1:1" x14ac:dyDescent="0.25">
      <c r="A157" s="4"/>
    </row>
    <row r="158" spans="1:1" x14ac:dyDescent="0.25">
      <c r="A158" s="4"/>
    </row>
    <row r="159" spans="1:1" x14ac:dyDescent="0.25">
      <c r="A159" s="4"/>
    </row>
    <row r="160" spans="1:1" x14ac:dyDescent="0.25">
      <c r="A160" s="4"/>
    </row>
    <row r="161" spans="1:1" x14ac:dyDescent="0.25">
      <c r="A161" s="4"/>
    </row>
    <row r="162" spans="1:1" x14ac:dyDescent="0.25">
      <c r="A162" s="4"/>
    </row>
    <row r="163" spans="1:1" x14ac:dyDescent="0.25">
      <c r="A163" s="4"/>
    </row>
    <row r="164" spans="1:1" x14ac:dyDescent="0.25">
      <c r="A164" s="4"/>
    </row>
    <row r="165" spans="1:1" x14ac:dyDescent="0.25">
      <c r="A165" s="4"/>
    </row>
    <row r="166" spans="1:1" x14ac:dyDescent="0.25">
      <c r="A166" s="4"/>
    </row>
    <row r="167" spans="1:1" x14ac:dyDescent="0.25">
      <c r="A167" s="4"/>
    </row>
    <row r="168" spans="1:1" x14ac:dyDescent="0.25">
      <c r="A168" s="4"/>
    </row>
    <row r="169" spans="1:1" x14ac:dyDescent="0.25">
      <c r="A169" s="4"/>
    </row>
    <row r="170" spans="1:1" x14ac:dyDescent="0.25">
      <c r="A170" s="4"/>
    </row>
    <row r="171" spans="1:1" x14ac:dyDescent="0.25">
      <c r="A171" s="4"/>
    </row>
    <row r="172" spans="1:1" x14ac:dyDescent="0.25">
      <c r="A172" s="4"/>
    </row>
    <row r="173" spans="1:1" x14ac:dyDescent="0.25">
      <c r="A173" s="4"/>
    </row>
  </sheetData>
  <sortState ref="A3:A48">
    <sortCondition ref="A4:A48"/>
  </sortState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</vt:i4>
      </vt:variant>
    </vt:vector>
  </HeadingPairs>
  <TitlesOfParts>
    <vt:vector size="11" baseType="lpstr">
      <vt:lpstr>Facture</vt:lpstr>
      <vt:lpstr>Bareme de remboursement</vt:lpstr>
      <vt:lpstr>Mode d'emploi</vt:lpstr>
      <vt:lpstr>Annuaire</vt:lpstr>
      <vt:lpstr>Annuaire</vt:lpstr>
      <vt:lpstr>bdd_base_remboursement</vt:lpstr>
      <vt:lpstr>CHOIX</vt:lpstr>
      <vt:lpstr>Liste_clubs</vt:lpstr>
      <vt:lpstr>Liste_compétitions</vt:lpstr>
      <vt:lpstr>Nbrearbitre</vt:lpstr>
      <vt:lpstr>Facture!Zone_d_impression</vt:lpstr>
    </vt:vector>
  </TitlesOfParts>
  <Company>TOTAL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J0319700</dc:creator>
  <cp:lastModifiedBy>Frédéric</cp:lastModifiedBy>
  <cp:lastPrinted>2018-09-20T07:43:28Z</cp:lastPrinted>
  <dcterms:created xsi:type="dcterms:W3CDTF">2018-08-31T08:42:45Z</dcterms:created>
  <dcterms:modified xsi:type="dcterms:W3CDTF">2018-09-23T11:07:27Z</dcterms:modified>
</cp:coreProperties>
</file>